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M:\36550 - Moss Side MSV\006-Application\Contractors Compound Application\Reports\"/>
    </mc:Choice>
  </mc:AlternateContent>
  <xr:revisionPtr revIDLastSave="0" documentId="13_ncr:1_{6B0C6A64-05DA-4E7C-A1F0-66C5AD0E3CF6}" xr6:coauthVersionLast="47" xr6:coauthVersionMax="47" xr10:uidLastSave="{00000000-0000-0000-0000-000000000000}"/>
  <bookViews>
    <workbookView xWindow="28680" yWindow="-120" windowWidth="29040" windowHeight="15720" activeTab="1" xr2:uid="{F175F7CE-8802-4FE0-9B28-82F24CF98581}"/>
  </bookViews>
  <sheets>
    <sheet name="Project Information" sheetId="1" r:id="rId1"/>
    <sheet name="Waste Minimisation" sheetId="5" r:id="rId2"/>
    <sheet name="Waste Tracker" sheetId="2" r:id="rId3"/>
    <sheet name="Muck Away" sheetId="3" r:id="rId4"/>
    <sheet name="Review" sheetId="4" r:id="rId5"/>
  </sheets>
  <definedNames>
    <definedName name="_xlnm.Print_Area" localSheetId="0">'Project Information'!$A$1:$E$54</definedName>
    <definedName name="_xlnm.Print_Area" localSheetId="1">'Waste Minimisation'!$B$1:$E$16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4" l="1"/>
  <c r="B8" i="4"/>
  <c r="B6" i="4"/>
  <c r="N9" i="2"/>
  <c r="O30" i="2"/>
  <c r="B7" i="4" s="1"/>
  <c r="B12" i="4" s="1"/>
  <c r="E30" i="2"/>
  <c r="B5" i="4" s="1"/>
  <c r="T29" i="2"/>
  <c r="S29" i="2"/>
  <c r="R29" i="2"/>
  <c r="N29" i="2"/>
  <c r="J29" i="2"/>
  <c r="I29" i="2"/>
  <c r="H29" i="2"/>
  <c r="R28" i="2"/>
  <c r="N28" i="2"/>
  <c r="H28" i="2"/>
  <c r="Q27" i="2"/>
  <c r="P27" i="2"/>
  <c r="N27" i="2"/>
  <c r="G27" i="2"/>
  <c r="F27" i="2"/>
  <c r="S26" i="2"/>
  <c r="R26" i="2"/>
  <c r="Q26" i="2"/>
  <c r="N26" i="2"/>
  <c r="I26" i="2"/>
  <c r="H26" i="2"/>
  <c r="G26" i="2"/>
  <c r="R25" i="2"/>
  <c r="Q25" i="2"/>
  <c r="P25" i="2"/>
  <c r="N25" i="2"/>
  <c r="H25" i="2"/>
  <c r="G25" i="2"/>
  <c r="F25" i="2"/>
  <c r="S24" i="2"/>
  <c r="R24" i="2"/>
  <c r="N24" i="2"/>
  <c r="I24" i="2"/>
  <c r="H24" i="2"/>
  <c r="S23" i="2"/>
  <c r="R23" i="2"/>
  <c r="N23" i="2"/>
  <c r="I23" i="2"/>
  <c r="H23" i="2"/>
  <c r="T22" i="2"/>
  <c r="S22" i="2"/>
  <c r="N22" i="2"/>
  <c r="I22" i="2"/>
  <c r="S21" i="2"/>
  <c r="R21" i="2"/>
  <c r="N21" i="2"/>
  <c r="J21" i="2"/>
  <c r="I21" i="2"/>
  <c r="T20" i="2"/>
  <c r="S20" i="2"/>
  <c r="N20" i="2"/>
  <c r="J20" i="2"/>
  <c r="R19" i="2"/>
  <c r="N19" i="2"/>
  <c r="H19" i="2"/>
  <c r="T18" i="2"/>
  <c r="S18" i="2"/>
  <c r="R18" i="2"/>
  <c r="N18" i="2"/>
  <c r="J18" i="2"/>
  <c r="I18" i="2"/>
  <c r="H18" i="2"/>
  <c r="T17" i="2"/>
  <c r="R17" i="2"/>
  <c r="Q17" i="2"/>
  <c r="H17" i="2"/>
  <c r="G17" i="2"/>
  <c r="T16" i="2"/>
  <c r="S16" i="2"/>
  <c r="N16" i="2"/>
  <c r="J16" i="2"/>
  <c r="I16" i="2"/>
  <c r="R15" i="2"/>
  <c r="Q15" i="2"/>
  <c r="P15" i="2"/>
  <c r="N15" i="2"/>
  <c r="H15" i="2"/>
  <c r="G15" i="2"/>
  <c r="F15" i="2"/>
  <c r="S14" i="2"/>
  <c r="R14" i="2"/>
  <c r="N14" i="2"/>
  <c r="I14" i="2"/>
  <c r="H14" i="2"/>
  <c r="S13" i="2"/>
  <c r="R13" i="2"/>
  <c r="N13" i="2"/>
  <c r="I13" i="2"/>
  <c r="H13" i="2"/>
  <c r="Q12" i="2"/>
  <c r="P12" i="2"/>
  <c r="N12" i="2"/>
  <c r="G12" i="2"/>
  <c r="F12" i="2"/>
  <c r="S11" i="2"/>
  <c r="R11" i="2"/>
  <c r="Q11" i="2"/>
  <c r="N11" i="2"/>
  <c r="I11" i="2"/>
  <c r="H11" i="2"/>
  <c r="G11" i="2"/>
  <c r="Q10" i="2"/>
  <c r="P10" i="2"/>
  <c r="N10" i="2"/>
  <c r="G10" i="2"/>
  <c r="F10" i="2"/>
  <c r="S9" i="2"/>
  <c r="Q9" i="2"/>
  <c r="P9" i="2"/>
  <c r="I9" i="2"/>
  <c r="G9" i="2"/>
  <c r="F9" i="2"/>
  <c r="B9" i="4" l="1"/>
  <c r="J30" i="2"/>
  <c r="I30" i="2"/>
  <c r="S30" i="2"/>
  <c r="F30" i="2"/>
  <c r="P30" i="2"/>
  <c r="G30" i="2"/>
  <c r="H30" i="2"/>
  <c r="R30" i="2"/>
  <c r="T30" i="2"/>
  <c r="Q30" i="2"/>
</calcChain>
</file>

<file path=xl/sharedStrings.xml><?xml version="1.0" encoding="utf-8"?>
<sst xmlns="http://schemas.openxmlformats.org/spreadsheetml/2006/main" count="257" uniqueCount="174">
  <si>
    <t>Site Waste Management Plan</t>
  </si>
  <si>
    <t xml:space="preserve">Project Information </t>
  </si>
  <si>
    <t xml:space="preserve">Project Reference </t>
  </si>
  <si>
    <t>Project Name / Title</t>
  </si>
  <si>
    <t>Geographical location</t>
  </si>
  <si>
    <t>Postcode</t>
  </si>
  <si>
    <t>Project Start Date</t>
  </si>
  <si>
    <t>Project End Date</t>
  </si>
  <si>
    <t xml:space="preserve">Project Value / Cost </t>
  </si>
  <si>
    <t>Description of Project</t>
  </si>
  <si>
    <t>Gross Internal Floor area (m2)</t>
  </si>
  <si>
    <t>Total Site Area (m2)</t>
  </si>
  <si>
    <t>Classification</t>
  </si>
  <si>
    <t>Project Use Class</t>
  </si>
  <si>
    <t>Project Type / Work Stream</t>
  </si>
  <si>
    <t xml:space="preserve">Construction Type </t>
  </si>
  <si>
    <t>Client</t>
  </si>
  <si>
    <t>Person Responsible</t>
  </si>
  <si>
    <t>Position</t>
  </si>
  <si>
    <t xml:space="preserve">Contact number </t>
  </si>
  <si>
    <t xml:space="preserve">email address </t>
  </si>
  <si>
    <t>Principal contractor</t>
  </si>
  <si>
    <t>Caddick Construction</t>
  </si>
  <si>
    <t>Contract / Order number</t>
  </si>
  <si>
    <t xml:space="preserve">Person responsible </t>
  </si>
  <si>
    <t>Responsibility</t>
  </si>
  <si>
    <t xml:space="preserve">Position </t>
  </si>
  <si>
    <t>Contact number</t>
  </si>
  <si>
    <t xml:space="preserve">Site Waste Manager </t>
  </si>
  <si>
    <t xml:space="preserve">Company </t>
  </si>
  <si>
    <t>Caddick Construction North West</t>
  </si>
  <si>
    <t>email address</t>
  </si>
  <si>
    <t xml:space="preserve">SWMP Author </t>
  </si>
  <si>
    <t>Company</t>
  </si>
  <si>
    <t>Location &amp; Storage of the plan</t>
  </si>
  <si>
    <t>An electronic copy of the SWMP will be made available on site for the duration of the project</t>
  </si>
  <si>
    <t>Declaration</t>
  </si>
  <si>
    <t>Waste Tracker</t>
  </si>
  <si>
    <t>Waste Stream</t>
  </si>
  <si>
    <t>EWC CODE</t>
  </si>
  <si>
    <t>Estimated Waste</t>
  </si>
  <si>
    <t>ACTUAL</t>
  </si>
  <si>
    <t>Total Tonnage</t>
  </si>
  <si>
    <t>Reduce</t>
  </si>
  <si>
    <t xml:space="preserve">Reuse </t>
  </si>
  <si>
    <t>Recycle</t>
  </si>
  <si>
    <t>Recover</t>
  </si>
  <si>
    <t>Landfill</t>
  </si>
  <si>
    <t>% of Estimated</t>
  </si>
  <si>
    <t>Co Mingled and Fine Granular Material</t>
  </si>
  <si>
    <t>17 09 04</t>
  </si>
  <si>
    <t>Mixed Dense Materials</t>
  </si>
  <si>
    <t>Mixed Wood</t>
  </si>
  <si>
    <t>Tiles/Ceramics and Glass</t>
  </si>
  <si>
    <t>Packaging &amp; Polystyrene</t>
  </si>
  <si>
    <t>Rigid Plastic and Films</t>
  </si>
  <si>
    <t>Plasterboard &amp; Gypsum Products</t>
  </si>
  <si>
    <t>Carpet Tiles / Soft Floor Coverings</t>
  </si>
  <si>
    <t>Green Waste</t>
  </si>
  <si>
    <t>20 02 01</t>
  </si>
  <si>
    <t>Furniture / Household</t>
  </si>
  <si>
    <t>Mixed Metals</t>
  </si>
  <si>
    <t xml:space="preserve"> Non Recyclable Mixed Waste</t>
  </si>
  <si>
    <t>Canteen / Office / Adhoc</t>
  </si>
  <si>
    <t>Mixed Municipal Waste</t>
  </si>
  <si>
    <t>20 03 01</t>
  </si>
  <si>
    <t>Hazardous Waste / Hazardous Packaging Waste</t>
  </si>
  <si>
    <t xml:space="preserve">15 01 </t>
  </si>
  <si>
    <t>15 01</t>
  </si>
  <si>
    <t>Electrical Equipment</t>
  </si>
  <si>
    <t>Plasterboard</t>
  </si>
  <si>
    <t>17 08 02</t>
  </si>
  <si>
    <t xml:space="preserve">17 08 02 </t>
  </si>
  <si>
    <t>Wood from Construction</t>
  </si>
  <si>
    <t>17 02 01</t>
  </si>
  <si>
    <t>Mixed Inert / Brick / Concrete</t>
  </si>
  <si>
    <t>17 01 07</t>
  </si>
  <si>
    <t>Metals</t>
  </si>
  <si>
    <t>17 04 07</t>
  </si>
  <si>
    <t xml:space="preserve"> Non Compliant / Other</t>
  </si>
  <si>
    <t>N/A</t>
  </si>
  <si>
    <t xml:space="preserve">                            Estimates</t>
  </si>
  <si>
    <t xml:space="preserve">Review </t>
  </si>
  <si>
    <t>Total estimated quantity of waste</t>
  </si>
  <si>
    <t>Tonnes</t>
  </si>
  <si>
    <t>Total actual quantity of waste</t>
  </si>
  <si>
    <t>M2 Waste generated</t>
  </si>
  <si>
    <t>M2</t>
  </si>
  <si>
    <t xml:space="preserve">Total landfilled </t>
  </si>
  <si>
    <t xml:space="preserve">Tonnes </t>
  </si>
  <si>
    <t>Total diverted from landfill</t>
  </si>
  <si>
    <t xml:space="preserve"> Recycled</t>
  </si>
  <si>
    <t>%</t>
  </si>
  <si>
    <t>Floor Area</t>
  </si>
  <si>
    <r>
      <t>quantity / M</t>
    </r>
    <r>
      <rPr>
        <b/>
        <vertAlign val="superscript"/>
        <sz val="10"/>
        <rFont val="Arial"/>
        <family val="2"/>
      </rPr>
      <t>2</t>
    </r>
    <r>
      <rPr>
        <b/>
        <sz val="10"/>
        <rFont val="Arial"/>
        <family val="2"/>
      </rPr>
      <t xml:space="preserve"> Internal Floor area</t>
    </r>
  </si>
  <si>
    <t xml:space="preserve">I confirm that the plan has been monitored on a regular basis to ensure that the work has progressed according to the plan.  </t>
  </si>
  <si>
    <t>Signed</t>
  </si>
  <si>
    <t>Print name</t>
  </si>
  <si>
    <t>Organisation</t>
  </si>
  <si>
    <t>Date</t>
  </si>
  <si>
    <t>Comments on any deviation from the plan</t>
  </si>
  <si>
    <t xml:space="preserve"> Lessons learnt to be applied to future projects of this type</t>
  </si>
  <si>
    <t>Waste Minimisation target; 80% by tonnage diverted from landfill</t>
  </si>
  <si>
    <t>Type</t>
  </si>
  <si>
    <t>Waste Minimisation decision taken</t>
  </si>
  <si>
    <t>By whom</t>
  </si>
  <si>
    <t>Intended results</t>
  </si>
  <si>
    <t>CCL</t>
  </si>
  <si>
    <t>Minimise import of hardcore to be used</t>
  </si>
  <si>
    <t xml:space="preserve">Reduce import requirement  </t>
  </si>
  <si>
    <t>Construction waste removal</t>
  </si>
  <si>
    <t xml:space="preserve">Area allocated to segregate waste material types </t>
  </si>
  <si>
    <t xml:space="preserve">Wagons wash out in wash out skip/pit </t>
  </si>
  <si>
    <t>Waste Management</t>
  </si>
  <si>
    <t xml:space="preserve">Waste material storage </t>
  </si>
  <si>
    <t>Contact recycling companies</t>
  </si>
  <si>
    <t xml:space="preserve">Materials sent to agency’s or companies who recycle </t>
  </si>
  <si>
    <t>Minimise building products sent to land fill</t>
  </si>
  <si>
    <t>Over ordering of construction materials</t>
  </si>
  <si>
    <t>Subcontractors</t>
  </si>
  <si>
    <t xml:space="preserve">Minimise new material products set to land fill </t>
  </si>
  <si>
    <t>Waste Minimisation Plan</t>
  </si>
  <si>
    <t>The waste data is monitored monthly against the estimated values. The waste web portal also allows any other monitoring periods to be used.</t>
  </si>
  <si>
    <t xml:space="preserve">The plan is to be monitored as a minimum every 6 months and the full review is to be completed within 3 months of site completion. </t>
  </si>
  <si>
    <t>Hazardous waste</t>
  </si>
  <si>
    <t>Maximise the amount of reused or recycled waste and minimise waste to landfill</t>
  </si>
  <si>
    <t>NW</t>
  </si>
  <si>
    <t>Pat Farnan</t>
  </si>
  <si>
    <t>patrickfarnan@caddick.co.uk</t>
  </si>
  <si>
    <t>07435 988841</t>
  </si>
  <si>
    <t>Reduced Level / overburden</t>
  </si>
  <si>
    <t>Demolition arisings/crush from existing car park or structures</t>
  </si>
  <si>
    <t>CCL / Subcontractors</t>
  </si>
  <si>
    <t>Hazardous waste is not expected however if encountered will be disposed of in accordance with relevant procedures</t>
  </si>
  <si>
    <t xml:space="preserve">
All other waste is directed to  state of the art processing lines where it is separated by machine and ultimately by hand. The processing line gives us the capability to identify products that can be recycled as plastics, paper, cardboard, bottles and cans. These secondary recovered commodities form an important role in the manufacture of new packaging, ensuring that the use of virgin materials is kept to an absolute minimum.
Not all waste can be recycled, for certain types there simply isn’t a commercially viable solution available to us. Any waste that cannot be recycled is sent for incineration as Refuse Derived Fuel (RDF).  
CCL will also be provided with Waste Destination Figures broken down into Waste Categories. From this you will be shown recycling figures broken down into: 
• Recycled restoration/remediation aggregates 
• Recycled and sent for further reprocessing 
• Recycled/Reprocessed to the WRAP protocol 
• Waste to Energy 
• Landfill
</t>
  </si>
  <si>
    <t>Issue Date 3/1/2023</t>
  </si>
  <si>
    <t>Totals Report</t>
  </si>
  <si>
    <r>
      <t>T/100m</t>
    </r>
    <r>
      <rPr>
        <vertAlign val="superscript"/>
        <sz val="10"/>
        <rFont val="Arial"/>
        <family val="2"/>
      </rPr>
      <t>2</t>
    </r>
  </si>
  <si>
    <t xml:space="preserve">TBC </t>
  </si>
  <si>
    <t>`</t>
  </si>
  <si>
    <t>NW201</t>
  </si>
  <si>
    <t>MSV Moss Side Compound Site 3</t>
  </si>
  <si>
    <t>M14 4SL</t>
  </si>
  <si>
    <t>Raby Street Moss Side</t>
  </si>
  <si>
    <t>Mosscare St Vincent</t>
  </si>
  <si>
    <t>0.13 hectares</t>
  </si>
  <si>
    <t xml:space="preserve">Site Welfare Compound for  new Social Housing project on Site 1. </t>
  </si>
  <si>
    <t>Temporary site compound with modular cabin structures</t>
  </si>
  <si>
    <t>Modular welfare, office and storage cabins and containers</t>
  </si>
  <si>
    <t xml:space="preserve">Emma Litchfield </t>
  </si>
  <si>
    <t>Development  Manager</t>
  </si>
  <si>
    <t>07867 418810</t>
  </si>
  <si>
    <t>Emma.Litchfield@msvhousing.co.uk</t>
  </si>
  <si>
    <t>Joe Rawlinson</t>
  </si>
  <si>
    <t>Project Director</t>
  </si>
  <si>
    <t xml:space="preserve">07868 037 138 </t>
  </si>
  <si>
    <t>JoeRawlinson@caddick.co.uk</t>
  </si>
  <si>
    <t xml:space="preserve">Pat Farnan </t>
  </si>
  <si>
    <t>All  Waste  produced on the site 3 is dealt  with in accordance with the waste duty  of care. All materials will be handled efficiently and managed appropriately.</t>
  </si>
  <si>
    <t>Water to be filtered, concrete waste to be sent to reprocessing by Kenny Waste</t>
  </si>
  <si>
    <t>The waste waste material generated will be  sent to be reprocessed at the transfer station  operated by Kenny Waste</t>
  </si>
  <si>
    <t>Reuse of larger elements of waste material where applicable. Other waste to go to Kenny Waste Transfer Facility</t>
  </si>
  <si>
    <t>Reduce %age waste factor . Modular buildings used for compound with minimal extra material and waste generated by elements of site fitout</t>
  </si>
  <si>
    <t>No hazardous waste anticipated. This will be monitored and recorded</t>
  </si>
  <si>
    <t xml:space="preserve"> CCL / Waste Management Partner</t>
  </si>
  <si>
    <t>Concrete waste (for temporary cabin foundations and other miscellaneous concrete)</t>
  </si>
  <si>
    <t>Utilise suitable stored material as fill, utilise any on site reclaimed crushed 6f2 or tarmac arisings. Work to LK reclamation Strategy</t>
  </si>
  <si>
    <t>The site is largely vacant with stone and tarmac areas. Where possible stone will be reused and vegetation strip will be minimised in accordance with the BNG strategy</t>
  </si>
  <si>
    <t>General and Canteen Waste generated by day to day site compound activities</t>
  </si>
  <si>
    <t>Waste separated at source into separate waste bins in accordance with CCL Minimum Standards. Waste paper and card collected weekly, Canteen waste separated and removed to transfer station by Kenny Waste. Separate waste bins for cans and batteries</t>
  </si>
  <si>
    <t>Waste to be separated at source for recycling, Canteen and food waste minimised. Effective waste management in welfare facilities</t>
  </si>
  <si>
    <r>
      <rPr>
        <b/>
        <sz val="12"/>
        <color theme="1"/>
        <rFont val="Arial"/>
        <family val="2"/>
      </rPr>
      <t>Limited site space for segregation and storage</t>
    </r>
    <r>
      <rPr>
        <sz val="12"/>
        <color theme="1"/>
        <rFont val="Arial"/>
        <family val="2"/>
      </rPr>
      <t xml:space="preserve">
The Welfare compound on site 3 has  limited space allows for limited on site separation or storage. As a result this operation is largely undertaken by our waste management partner off site at their facility. The following describes the process:
Each skip or load that enters the facility  removed from Caddick Construction is weighed on a fully calibrated weighbridge and captured on reports. The waste from each skip is tipped and  compliance officers complete a visual inspection of each individual load and reports each waste stream by percentage. These percentages are then inputted into our waste management reporting system which then calculates the density/volume of each waste stream for each individual skip/tip.  These waste reports will be available for Caddick Construction via an online portal.  The waste reports can demonstrate exactly where any reductions in waste can be made by reporting on a full breakdown of each waste stream.  This will allow Caddick Construction to identify potential waste streams that could have potentially been re-used onsite.  CCL waste management partner will support Caddick Construction in this analysis by conducting site audits and perform toolbox talk to communicate the waste strategy which also helps to create a visual mindset within the site team to reduce waste.    
The waste ( Canteen waste, separated waste streams and general unseparated waste)  that is collected from this project will be taken to a state of the art Material Reclamation Facility (MRF).  Separation and identification at our facility is the key to successfully diverting the maximum amount of waste from landfill. 
Not all waste can be recycled, for certain types there simply isn’t a commercially viable solution available to us. Any waste that cannot be recycled is sent for incineration as Refuse Derived Fuel (RDF).  
</t>
    </r>
  </si>
  <si>
    <t>The affordable housing scheme of 205 apartments and 7 houses for social rent and rent to buy.  The project is to be constructed on a currently vacant site which is located between Princess Road/Barnhill St and Raby St/Moss Lane East. Site Three is a parcel of land at the intersection of Raby Street and Westwood Street which will house the Welfare and Office compound for the planned development.</t>
  </si>
  <si>
    <t>Project Management 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</si>
</sst>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0.000"/>
  </numFmts>
  <fonts count="29" x14ac:knownFonts="1">
    <font>
      <sz val="11"/>
      <color theme="1"/>
      <name val="Calibri"/>
      <family val="2"/>
      <scheme val="minor"/>
    </font>
    <font>
      <u/>
      <sz val="11"/>
      <color theme="10"/>
      <name val="Calibri"/>
      <family val="2"/>
      <scheme val="minor"/>
    </font>
    <font>
      <sz val="10"/>
      <name val="Arial"/>
      <family val="2"/>
    </font>
    <font>
      <b/>
      <sz val="16"/>
      <color rgb="FF00553D"/>
      <name val="Arial"/>
      <family val="2"/>
    </font>
    <font>
      <sz val="12"/>
      <name val="Arial"/>
      <family val="2"/>
    </font>
    <font>
      <sz val="16"/>
      <name val="Arial"/>
      <family val="2"/>
    </font>
    <font>
      <b/>
      <sz val="10"/>
      <name val="Arial"/>
      <family val="2"/>
    </font>
    <font>
      <sz val="8"/>
      <name val="Arial"/>
      <family val="2"/>
    </font>
    <font>
      <b/>
      <sz val="10"/>
      <color indexed="9"/>
      <name val="Arial"/>
      <family val="2"/>
    </font>
    <font>
      <b/>
      <sz val="8"/>
      <color theme="0"/>
      <name val="Arial"/>
      <family val="2"/>
    </font>
    <font>
      <b/>
      <sz val="8"/>
      <color indexed="9"/>
      <name val="Arial"/>
      <family val="2"/>
    </font>
    <font>
      <sz val="10"/>
      <color theme="0"/>
      <name val="Arial"/>
      <family val="2"/>
    </font>
    <font>
      <b/>
      <sz val="8"/>
      <color rgb="FFFF0000"/>
      <name val="Arial"/>
      <family val="2"/>
    </font>
    <font>
      <sz val="8"/>
      <color indexed="56"/>
      <name val="Arial"/>
      <family val="2"/>
    </font>
    <font>
      <b/>
      <i/>
      <sz val="8"/>
      <color indexed="8"/>
      <name val="Arial"/>
      <family val="2"/>
    </font>
    <font>
      <b/>
      <sz val="10"/>
      <color indexed="10"/>
      <name val="Arial"/>
      <family val="2"/>
    </font>
    <font>
      <sz val="14"/>
      <name val="Calibri"/>
      <family val="2"/>
      <scheme val="minor"/>
    </font>
    <font>
      <b/>
      <vertAlign val="superscript"/>
      <sz val="10"/>
      <name val="Arial"/>
      <family val="2"/>
    </font>
    <font>
      <vertAlign val="superscript"/>
      <sz val="10"/>
      <name val="Arial"/>
      <family val="2"/>
    </font>
    <font>
      <sz val="12"/>
      <name val="Edwardian Script ITC"/>
      <family val="4"/>
    </font>
    <font>
      <sz val="12"/>
      <color rgb="FF333333"/>
      <name val="Arial"/>
      <family val="2"/>
    </font>
    <font>
      <sz val="12"/>
      <color rgb="FF000000"/>
      <name val="Arial"/>
      <family val="2"/>
    </font>
    <font>
      <sz val="12"/>
      <color theme="1"/>
      <name val="Arial"/>
      <family val="2"/>
    </font>
    <font>
      <b/>
      <sz val="22"/>
      <color theme="1"/>
      <name val="Calibri"/>
      <family val="2"/>
      <scheme val="minor"/>
    </font>
    <font>
      <b/>
      <sz val="12"/>
      <color theme="1"/>
      <name val="Arial"/>
      <family val="2"/>
    </font>
    <font>
      <b/>
      <sz val="16"/>
      <name val="Arial"/>
      <family val="2"/>
    </font>
    <font>
      <b/>
      <sz val="18"/>
      <name val="Arial"/>
      <family val="2"/>
    </font>
    <font>
      <sz val="18"/>
      <color theme="1"/>
      <name val="Calibri"/>
      <family val="2"/>
      <scheme val="minor"/>
    </font>
    <font>
      <sz val="11"/>
      <color theme="1"/>
      <name val="Arial"/>
      <family val="2"/>
    </font>
  </fonts>
  <fills count="9">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00553D"/>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B3B3B3"/>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bottom style="thin">
        <color indexed="56"/>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56"/>
      </top>
      <bottom style="thin">
        <color indexed="56"/>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s>
  <cellStyleXfs count="2">
    <xf numFmtId="0" fontId="0" fillId="0" borderId="0"/>
    <xf numFmtId="0" fontId="1" fillId="0" borderId="0" applyNumberFormat="0" applyFill="0" applyBorder="0" applyAlignment="0" applyProtection="0"/>
  </cellStyleXfs>
  <cellXfs count="154">
    <xf numFmtId="0" fontId="0" fillId="0" borderId="0" xfId="0"/>
    <xf numFmtId="0" fontId="2" fillId="0" borderId="0" xfId="0" applyFont="1" applyAlignment="1">
      <alignment horizontal="center" vertical="center"/>
    </xf>
    <xf numFmtId="0" fontId="0" fillId="2" borderId="0" xfId="0" applyFill="1"/>
    <xf numFmtId="0" fontId="4" fillId="2" borderId="0" xfId="0" applyFont="1" applyFill="1"/>
    <xf numFmtId="0" fontId="5" fillId="2" borderId="0" xfId="0" applyFont="1" applyFill="1"/>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2" xfId="0" applyFont="1" applyBorder="1" applyAlignment="1">
      <alignment horizontal="center" vertical="center"/>
    </xf>
    <xf numFmtId="0" fontId="1" fillId="0" borderId="1" xfId="1" applyBorder="1" applyAlignment="1" applyProtection="1">
      <alignment horizontal="center" vertical="center"/>
    </xf>
    <xf numFmtId="0" fontId="2" fillId="3" borderId="3" xfId="0" applyFont="1" applyFill="1" applyBorder="1"/>
    <xf numFmtId="0" fontId="6" fillId="3" borderId="4" xfId="0" applyFont="1" applyFill="1" applyBorder="1"/>
    <xf numFmtId="0" fontId="0" fillId="2" borderId="0" xfId="0" applyFill="1" applyAlignment="1" applyProtection="1">
      <alignment horizontal="center" vertical="center"/>
      <protection hidden="1"/>
    </xf>
    <xf numFmtId="0" fontId="7"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2" fillId="2" borderId="0" xfId="0" applyFont="1" applyFill="1" applyAlignment="1" applyProtection="1">
      <alignment horizontal="left"/>
      <protection hidden="1"/>
    </xf>
    <xf numFmtId="0" fontId="0" fillId="2" borderId="0" xfId="0" applyFill="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8" fillId="5" borderId="17" xfId="0" applyFont="1" applyFill="1" applyBorder="1" applyAlignment="1" applyProtection="1">
      <alignment horizontal="center" vertical="center" wrapText="1"/>
      <protection hidden="1"/>
    </xf>
    <xf numFmtId="0" fontId="9" fillId="4" borderId="24" xfId="0" applyFont="1" applyFill="1" applyBorder="1" applyAlignment="1" applyProtection="1">
      <alignment horizontal="center" vertical="center" wrapText="1"/>
      <protection hidden="1"/>
    </xf>
    <xf numFmtId="0" fontId="10" fillId="4" borderId="24" xfId="0" applyFont="1" applyFill="1" applyBorder="1" applyAlignment="1" applyProtection="1">
      <alignment horizontal="center" vertical="center" textRotation="90" wrapText="1"/>
      <protection hidden="1"/>
    </xf>
    <xf numFmtId="0" fontId="10" fillId="4" borderId="25" xfId="0" applyFont="1" applyFill="1" applyBorder="1" applyAlignment="1" applyProtection="1">
      <alignment horizontal="center" vertical="center" textRotation="90" wrapText="1"/>
      <protection hidden="1"/>
    </xf>
    <xf numFmtId="0" fontId="10" fillId="0" borderId="0" xfId="0" applyFont="1" applyAlignment="1" applyProtection="1">
      <alignment horizontal="center" vertical="center" textRotation="90" wrapText="1"/>
      <protection hidden="1"/>
    </xf>
    <xf numFmtId="0" fontId="11" fillId="5" borderId="24" xfId="0" applyFont="1" applyFill="1" applyBorder="1" applyAlignment="1" applyProtection="1">
      <alignment horizontal="center" vertical="center" wrapText="1"/>
      <protection hidden="1"/>
    </xf>
    <xf numFmtId="0" fontId="12" fillId="5" borderId="27"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textRotation="90" wrapText="1"/>
      <protection hidden="1"/>
    </xf>
    <xf numFmtId="0" fontId="10" fillId="5" borderId="25" xfId="0" applyFont="1" applyFill="1" applyBorder="1" applyAlignment="1" applyProtection="1">
      <alignment horizontal="center" vertical="center" textRotation="90" wrapText="1"/>
      <protection hidden="1"/>
    </xf>
    <xf numFmtId="0" fontId="13" fillId="0" borderId="28" xfId="0" applyFont="1" applyBorder="1" applyAlignment="1" applyProtection="1">
      <alignment horizontal="center" vertical="center" wrapText="1"/>
      <protection hidden="1"/>
    </xf>
    <xf numFmtId="0" fontId="7" fillId="0" borderId="29" xfId="0" applyFont="1" applyBorder="1" applyAlignment="1" applyProtection="1">
      <alignment horizontal="center" vertical="center"/>
      <protection hidden="1"/>
    </xf>
    <xf numFmtId="164" fontId="7" fillId="0" borderId="29" xfId="0" applyNumberFormat="1" applyFont="1" applyBorder="1" applyAlignment="1" applyProtection="1">
      <alignment horizontal="center" vertical="center" wrapText="1"/>
      <protection hidden="1"/>
    </xf>
    <xf numFmtId="164" fontId="7" fillId="0" borderId="30" xfId="0" applyNumberFormat="1" applyFont="1" applyBorder="1" applyAlignment="1" applyProtection="1">
      <alignment horizontal="center" vertical="center" wrapText="1"/>
      <protection hidden="1"/>
    </xf>
    <xf numFmtId="164" fontId="7" fillId="0" borderId="0" xfId="0" applyNumberFormat="1" applyFont="1" applyAlignment="1" applyProtection="1">
      <alignment horizontal="center" vertical="center" wrapText="1"/>
      <protection hidden="1"/>
    </xf>
    <xf numFmtId="0" fontId="13" fillId="0" borderId="11" xfId="0" applyFont="1" applyBorder="1" applyAlignment="1" applyProtection="1">
      <alignment horizontal="center" vertical="center" wrapText="1"/>
      <protection hidden="1"/>
    </xf>
    <xf numFmtId="10" fontId="13" fillId="0" borderId="11" xfId="0" applyNumberFormat="1" applyFont="1" applyBorder="1" applyAlignment="1" applyProtection="1">
      <alignment horizontal="center" vertical="center" wrapText="1"/>
      <protection hidden="1"/>
    </xf>
    <xf numFmtId="0" fontId="0" fillId="6" borderId="29" xfId="0" applyFill="1" applyBorder="1" applyAlignment="1" applyProtection="1">
      <alignment horizontal="center" vertical="center"/>
      <protection locked="0"/>
    </xf>
    <xf numFmtId="0" fontId="13" fillId="0" borderId="31" xfId="0" applyFont="1" applyBorder="1" applyAlignment="1" applyProtection="1">
      <alignment horizontal="center" vertical="center" wrapText="1"/>
      <protection hidden="1"/>
    </xf>
    <xf numFmtId="0" fontId="7" fillId="0" borderId="1" xfId="0" applyFont="1" applyBorder="1" applyAlignment="1" applyProtection="1">
      <alignment horizontal="center" vertical="center"/>
      <protection hidden="1"/>
    </xf>
    <xf numFmtId="164" fontId="7" fillId="0" borderId="1" xfId="0" applyNumberFormat="1" applyFont="1" applyBorder="1" applyAlignment="1" applyProtection="1">
      <alignment horizontal="center" vertical="center" wrapText="1"/>
      <protection hidden="1"/>
    </xf>
    <xf numFmtId="164" fontId="7" fillId="0" borderId="32" xfId="0" applyNumberFormat="1" applyFont="1" applyBorder="1" applyAlignment="1" applyProtection="1">
      <alignment horizontal="center" vertical="center" wrapText="1"/>
      <protection hidden="1"/>
    </xf>
    <xf numFmtId="0" fontId="13" fillId="0" borderId="3" xfId="0" applyFont="1" applyBorder="1" applyAlignment="1" applyProtection="1">
      <alignment horizontal="center" vertical="center" wrapText="1"/>
      <protection hidden="1"/>
    </xf>
    <xf numFmtId="10" fontId="13" fillId="0" borderId="3" xfId="0" applyNumberFormat="1" applyFont="1" applyBorder="1" applyAlignment="1" applyProtection="1">
      <alignment horizontal="center" vertical="center" wrapText="1"/>
      <protection hidden="1"/>
    </xf>
    <xf numFmtId="0" fontId="0" fillId="6" borderId="1" xfId="0" applyFill="1" applyBorder="1" applyAlignment="1" applyProtection="1">
      <alignment horizontal="center" vertical="center"/>
      <protection locked="0"/>
    </xf>
    <xf numFmtId="0" fontId="2" fillId="6" borderId="1" xfId="0" applyFont="1" applyFill="1" applyBorder="1" applyAlignment="1" applyProtection="1">
      <alignment horizontal="center" vertical="center"/>
      <protection locked="0"/>
    </xf>
    <xf numFmtId="164" fontId="15" fillId="0" borderId="26" xfId="0" applyNumberFormat="1" applyFont="1" applyBorder="1" applyAlignment="1" applyProtection="1">
      <alignment horizontal="center" vertical="center"/>
      <protection hidden="1"/>
    </xf>
    <xf numFmtId="164" fontId="15" fillId="2" borderId="26" xfId="0" applyNumberFormat="1" applyFont="1" applyFill="1" applyBorder="1" applyAlignment="1" applyProtection="1">
      <alignment horizontal="center" vertical="center"/>
      <protection hidden="1"/>
    </xf>
    <xf numFmtId="164" fontId="15" fillId="2" borderId="35" xfId="0" applyNumberFormat="1" applyFont="1" applyFill="1" applyBorder="1" applyAlignment="1" applyProtection="1">
      <alignment horizontal="center" vertical="center"/>
      <protection hidden="1"/>
    </xf>
    <xf numFmtId="164" fontId="15" fillId="0" borderId="4" xfId="0" applyNumberFormat="1" applyFont="1" applyBorder="1" applyAlignment="1" applyProtection="1">
      <alignment horizontal="center" vertical="center"/>
      <protection hidden="1"/>
    </xf>
    <xf numFmtId="10" fontId="14" fillId="2" borderId="36" xfId="0" applyNumberFormat="1" applyFont="1" applyFill="1" applyBorder="1" applyAlignment="1" applyProtection="1">
      <alignment horizontal="left" vertical="center"/>
      <protection hidden="1"/>
    </xf>
    <xf numFmtId="164" fontId="15" fillId="0" borderId="26" xfId="0" applyNumberFormat="1" applyFont="1" applyBorder="1" applyAlignment="1" applyProtection="1">
      <alignment horizontal="center" vertical="center"/>
      <protection locked="0"/>
    </xf>
    <xf numFmtId="164" fontId="7" fillId="0" borderId="0" xfId="0" applyNumberFormat="1" applyFont="1" applyAlignment="1" applyProtection="1">
      <alignment horizontal="center" vertical="center"/>
      <protection hidden="1"/>
    </xf>
    <xf numFmtId="0" fontId="2" fillId="2" borderId="0" xfId="0" applyFont="1" applyFill="1" applyAlignment="1" applyProtection="1">
      <alignment horizontal="center" vertical="center"/>
      <protection hidden="1"/>
    </xf>
    <xf numFmtId="0" fontId="7" fillId="0" borderId="0" xfId="0" applyFont="1" applyAlignment="1" applyProtection="1">
      <alignment horizontal="left" vertical="center"/>
      <protection hidden="1"/>
    </xf>
    <xf numFmtId="0" fontId="6" fillId="7" borderId="1" xfId="0" applyFont="1" applyFill="1" applyBorder="1" applyAlignment="1">
      <alignment horizontal="center" vertical="top" wrapText="1"/>
    </xf>
    <xf numFmtId="0" fontId="0" fillId="0" borderId="1" xfId="0" applyBorder="1" applyAlignment="1" applyProtection="1">
      <alignment horizontal="center" vertical="center"/>
      <protection locked="0"/>
    </xf>
    <xf numFmtId="0" fontId="0" fillId="0" borderId="1" xfId="0" applyBorder="1" applyAlignment="1">
      <alignment horizontal="center" vertical="center"/>
    </xf>
    <xf numFmtId="0" fontId="0" fillId="0" borderId="1" xfId="0" applyBorder="1" applyAlignment="1" applyProtection="1">
      <alignment horizontal="center" vertical="center"/>
      <protection hidden="1"/>
    </xf>
    <xf numFmtId="0" fontId="6" fillId="7" borderId="3" xfId="0" applyFont="1" applyFill="1" applyBorder="1" applyAlignment="1">
      <alignment horizontal="center" vertical="top" wrapText="1"/>
    </xf>
    <xf numFmtId="0" fontId="2" fillId="2" borderId="0" xfId="0" applyFont="1" applyFill="1" applyAlignment="1">
      <alignment horizontal="left" vertical="top"/>
    </xf>
    <xf numFmtId="0" fontId="2" fillId="2" borderId="0" xfId="0" applyFont="1" applyFill="1" applyAlignment="1">
      <alignment horizontal="left" vertical="center"/>
    </xf>
    <xf numFmtId="0" fontId="21" fillId="8" borderId="37" xfId="0" applyFont="1" applyFill="1" applyBorder="1" applyAlignment="1">
      <alignment vertical="center" wrapText="1"/>
    </xf>
    <xf numFmtId="0" fontId="21" fillId="8" borderId="38" xfId="0" applyFont="1" applyFill="1" applyBorder="1" applyAlignment="1">
      <alignment vertical="center" wrapText="1"/>
    </xf>
    <xf numFmtId="0" fontId="22" fillId="0" borderId="37" xfId="0" applyFont="1" applyBorder="1" applyAlignment="1">
      <alignment vertical="center" wrapText="1"/>
    </xf>
    <xf numFmtId="0" fontId="22" fillId="0" borderId="38" xfId="0" applyFont="1" applyBorder="1" applyAlignment="1">
      <alignment vertical="center" wrapText="1"/>
    </xf>
    <xf numFmtId="0" fontId="20" fillId="0" borderId="23" xfId="0" applyFont="1" applyBorder="1" applyAlignment="1">
      <alignment vertical="center" wrapText="1"/>
    </xf>
    <xf numFmtId="0" fontId="22" fillId="0" borderId="39" xfId="0" applyFont="1" applyBorder="1" applyAlignment="1">
      <alignment vertical="center" wrapText="1"/>
    </xf>
    <xf numFmtId="0" fontId="22" fillId="0" borderId="16" xfId="0" applyFont="1" applyBorder="1" applyAlignment="1">
      <alignment vertical="center" wrapText="1"/>
    </xf>
    <xf numFmtId="0" fontId="0" fillId="0" borderId="0" xfId="0" applyAlignment="1">
      <alignment wrapText="1"/>
    </xf>
    <xf numFmtId="6" fontId="2" fillId="0" borderId="1" xfId="0" applyNumberFormat="1" applyFont="1" applyBorder="1" applyAlignment="1">
      <alignment horizontal="center" vertical="center"/>
    </xf>
    <xf numFmtId="0" fontId="3" fillId="0" borderId="0" xfId="0" applyFont="1"/>
    <xf numFmtId="0" fontId="16" fillId="0" borderId="0" xfId="0" applyFont="1" applyAlignment="1">
      <alignment vertical="center" wrapText="1"/>
    </xf>
    <xf numFmtId="0" fontId="23" fillId="0" borderId="0" xfId="0" applyFont="1" applyAlignment="1">
      <alignment wrapText="1"/>
    </xf>
    <xf numFmtId="0" fontId="0" fillId="0" borderId="40" xfId="0" applyBorder="1" applyAlignment="1">
      <alignment vertical="center" wrapText="1"/>
    </xf>
    <xf numFmtId="0" fontId="25" fillId="0" borderId="0" xfId="0" applyFont="1"/>
    <xf numFmtId="0" fontId="26" fillId="2" borderId="0" xfId="0" applyFont="1" applyFill="1" applyAlignment="1" applyProtection="1">
      <alignment horizontal="left"/>
      <protection hidden="1"/>
    </xf>
    <xf numFmtId="14" fontId="0" fillId="2" borderId="0" xfId="0" applyNumberFormat="1" applyFill="1"/>
    <xf numFmtId="0" fontId="28" fillId="0" borderId="1" xfId="0" applyFont="1" applyBorder="1" applyAlignment="1">
      <alignment vertical="center" wrapText="1"/>
    </xf>
    <xf numFmtId="14" fontId="2" fillId="0" borderId="1" xfId="0" applyNumberFormat="1" applyFont="1" applyBorder="1" applyAlignment="1" applyProtection="1">
      <alignment horizontal="left" vertical="top"/>
      <protection locked="0"/>
    </xf>
    <xf numFmtId="0" fontId="2" fillId="0" borderId="1" xfId="0" applyFont="1" applyBorder="1" applyAlignment="1" applyProtection="1">
      <alignment horizontal="left" vertical="top"/>
      <protection locked="0"/>
    </xf>
    <xf numFmtId="0" fontId="7" fillId="2" borderId="0" xfId="0" applyFont="1" applyFill="1" applyAlignment="1">
      <alignment wrapText="1"/>
    </xf>
    <xf numFmtId="0" fontId="0" fillId="0" borderId="0" xfId="0" applyAlignment="1">
      <alignment wrapText="1"/>
    </xf>
    <xf numFmtId="0" fontId="0" fillId="0" borderId="12" xfId="0" applyBorder="1" applyAlignment="1">
      <alignment wrapText="1"/>
    </xf>
    <xf numFmtId="0" fontId="6" fillId="5" borderId="3" xfId="0" applyFont="1" applyFill="1" applyBorder="1" applyAlignment="1">
      <alignment horizontal="center" vertical="top" wrapText="1"/>
    </xf>
    <xf numFmtId="0" fontId="6" fillId="5" borderId="4" xfId="0" applyFont="1" applyFill="1" applyBorder="1" applyAlignment="1">
      <alignment horizontal="center" vertical="top" wrapText="1"/>
    </xf>
    <xf numFmtId="0" fontId="6" fillId="5" borderId="5" xfId="0" applyFont="1" applyFill="1" applyBorder="1" applyAlignment="1">
      <alignment horizontal="center" vertical="top" wrapText="1"/>
    </xf>
    <xf numFmtId="0" fontId="19" fillId="0" borderId="3" xfId="0" applyFont="1" applyBorder="1" applyAlignment="1" applyProtection="1">
      <alignment horizontal="left" vertical="top"/>
      <protection locked="0"/>
    </xf>
    <xf numFmtId="0" fontId="2" fillId="0" borderId="4" xfId="0" applyFont="1" applyBorder="1" applyAlignment="1" applyProtection="1">
      <alignment horizontal="left" vertical="top"/>
      <protection locked="0"/>
    </xf>
    <xf numFmtId="0" fontId="2" fillId="0" borderId="5" xfId="0" applyFont="1" applyBorder="1" applyAlignment="1" applyProtection="1">
      <alignment horizontal="left" vertical="top"/>
      <protection locked="0"/>
    </xf>
    <xf numFmtId="0" fontId="2" fillId="0" borderId="3" xfId="0" applyFont="1" applyBorder="1" applyAlignment="1" applyProtection="1">
      <alignment horizontal="left" vertical="top"/>
      <protection locked="0"/>
    </xf>
    <xf numFmtId="0" fontId="6" fillId="7" borderId="3" xfId="0" applyFont="1" applyFill="1" applyBorder="1" applyAlignment="1">
      <alignment horizontal="center" vertical="top" wrapText="1"/>
    </xf>
    <xf numFmtId="0" fontId="6" fillId="7" borderId="4" xfId="0" applyFont="1" applyFill="1" applyBorder="1" applyAlignment="1">
      <alignment horizontal="center" vertical="top" wrapText="1"/>
    </xf>
    <xf numFmtId="0" fontId="6" fillId="7" borderId="5" xfId="0" applyFont="1" applyFill="1" applyBorder="1" applyAlignment="1">
      <alignment horizontal="center" vertical="top" wrapText="1"/>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2" borderId="0" xfId="0" applyFont="1" applyFill="1" applyAlignment="1">
      <alignment horizontal="left" vertical="center" wrapText="1"/>
    </xf>
    <xf numFmtId="0" fontId="6" fillId="7" borderId="3"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0" fillId="3" borderId="1" xfId="0" applyFill="1" applyBorder="1" applyAlignment="1">
      <alignment horizontal="left"/>
    </xf>
    <xf numFmtId="0" fontId="2" fillId="3" borderId="3" xfId="0" applyFont="1" applyFill="1" applyBorder="1"/>
    <xf numFmtId="0" fontId="2" fillId="3" borderId="4" xfId="0" applyFont="1" applyFill="1" applyBorder="1"/>
    <xf numFmtId="0" fontId="0" fillId="3" borderId="1" xfId="0" applyFill="1" applyBorder="1" applyAlignment="1">
      <alignment horizontal="left" vertical="center"/>
    </xf>
    <xf numFmtId="0" fontId="6" fillId="3" borderId="3" xfId="0" applyFont="1" applyFill="1" applyBorder="1"/>
    <xf numFmtId="0" fontId="6" fillId="3" borderId="4" xfId="0" applyFont="1" applyFill="1" applyBorder="1"/>
    <xf numFmtId="0" fontId="0" fillId="3" borderId="3" xfId="0" applyFill="1" applyBorder="1"/>
    <xf numFmtId="0" fontId="0" fillId="3" borderId="4" xfId="0" applyFill="1" applyBorder="1"/>
    <xf numFmtId="0" fontId="0" fillId="0" borderId="1" xfId="0" applyBorder="1" applyAlignment="1">
      <alignment horizontal="center" vertical="top" wrapText="1"/>
    </xf>
    <xf numFmtId="0" fontId="6" fillId="3" borderId="5" xfId="0" applyFont="1" applyFill="1" applyBorder="1"/>
    <xf numFmtId="0" fontId="0" fillId="3" borderId="5" xfId="0" applyFill="1" applyBorder="1"/>
    <xf numFmtId="0" fontId="6" fillId="3" borderId="3" xfId="0" applyFont="1" applyFill="1" applyBorder="1" applyAlignment="1">
      <alignment horizontal="center" shrinkToFit="1"/>
    </xf>
    <xf numFmtId="0" fontId="6" fillId="3" borderId="4" xfId="0" applyFont="1" applyFill="1" applyBorder="1" applyAlignment="1">
      <alignment horizontal="center" shrinkToFit="1"/>
    </xf>
    <xf numFmtId="0" fontId="6" fillId="3" borderId="5" xfId="0" applyFont="1" applyFill="1" applyBorder="1" applyAlignment="1">
      <alignment horizontal="center" shrinkToFi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2" fillId="0" borderId="13" xfId="0" applyFont="1" applyBorder="1" applyAlignment="1">
      <alignment horizontal="center" vertical="top" wrapText="1"/>
    </xf>
    <xf numFmtId="0" fontId="6" fillId="3" borderId="1" xfId="0" applyFont="1" applyFill="1" applyBorder="1" applyAlignment="1">
      <alignment horizontal="center" vertical="top"/>
    </xf>
    <xf numFmtId="0" fontId="22" fillId="0" borderId="17" xfId="0" applyFont="1" applyBorder="1" applyAlignment="1">
      <alignment horizontal="center" vertical="center" wrapText="1"/>
    </xf>
    <xf numFmtId="0" fontId="22" fillId="0" borderId="19" xfId="0" applyFont="1" applyBorder="1" applyAlignment="1">
      <alignment horizontal="center" vertical="center" wrapText="1"/>
    </xf>
    <xf numFmtId="0" fontId="8" fillId="5" borderId="20" xfId="0" applyFont="1" applyFill="1" applyBorder="1" applyAlignment="1" applyProtection="1">
      <alignment horizontal="center" vertical="center" wrapText="1"/>
      <protection hidden="1"/>
    </xf>
    <xf numFmtId="0" fontId="0" fillId="5" borderId="26" xfId="0" applyFill="1" applyBorder="1" applyAlignment="1" applyProtection="1">
      <alignment horizontal="center" vertical="center" wrapText="1"/>
      <protection hidden="1"/>
    </xf>
    <xf numFmtId="0" fontId="8" fillId="5" borderId="18" xfId="0" applyFont="1" applyFill="1" applyBorder="1" applyAlignment="1" applyProtection="1">
      <alignment horizontal="center" vertical="center" wrapText="1"/>
      <protection hidden="1"/>
    </xf>
    <xf numFmtId="0" fontId="0" fillId="5" borderId="18" xfId="0" applyFill="1" applyBorder="1" applyAlignment="1" applyProtection="1">
      <alignment horizontal="center" vertical="center" wrapText="1"/>
      <protection hidden="1"/>
    </xf>
    <xf numFmtId="0" fontId="0" fillId="5" borderId="19" xfId="0" applyFill="1" applyBorder="1" applyAlignment="1" applyProtection="1">
      <alignment horizontal="center" vertical="center" wrapText="1"/>
      <protection hidden="1"/>
    </xf>
    <xf numFmtId="0" fontId="13" fillId="0" borderId="3" xfId="0" applyFont="1" applyBorder="1" applyAlignment="1" applyProtection="1">
      <alignment horizontal="center" vertical="center" wrapText="1"/>
      <protection hidden="1"/>
    </xf>
    <xf numFmtId="0" fontId="0" fillId="0" borderId="4" xfId="0" applyBorder="1" applyAlignment="1" applyProtection="1">
      <alignment horizontal="center" vertical="center"/>
      <protection hidden="1"/>
    </xf>
    <xf numFmtId="0" fontId="8" fillId="4" borderId="14" xfId="0" applyFont="1" applyFill="1" applyBorder="1" applyAlignment="1" applyProtection="1">
      <alignment horizontal="center" vertical="center" wrapText="1"/>
      <protection hidden="1"/>
    </xf>
    <xf numFmtId="0" fontId="0" fillId="4" borderId="21" xfId="0" applyFill="1" applyBorder="1" applyAlignment="1" applyProtection="1">
      <alignment horizontal="center" vertical="center" wrapText="1"/>
      <protection hidden="1"/>
    </xf>
    <xf numFmtId="0" fontId="8" fillId="4" borderId="15" xfId="0" applyFont="1" applyFill="1" applyBorder="1" applyAlignment="1" applyProtection="1">
      <alignment horizontal="center" vertical="center" wrapText="1"/>
      <protection hidden="1"/>
    </xf>
    <xf numFmtId="0" fontId="0" fillId="4" borderId="16" xfId="0" applyFill="1" applyBorder="1" applyAlignment="1" applyProtection="1">
      <alignment horizontal="center" vertical="center" wrapText="1"/>
      <protection hidden="1"/>
    </xf>
    <xf numFmtId="0" fontId="0" fillId="4" borderId="22" xfId="0" applyFill="1" applyBorder="1" applyAlignment="1" applyProtection="1">
      <alignment horizontal="center" vertical="center" wrapText="1"/>
      <protection hidden="1"/>
    </xf>
    <xf numFmtId="0" fontId="0" fillId="4" borderId="23" xfId="0" applyFill="1" applyBorder="1" applyAlignment="1" applyProtection="1">
      <alignment horizontal="center" vertical="center" wrapText="1"/>
      <protection hidden="1"/>
    </xf>
    <xf numFmtId="0" fontId="8" fillId="4" borderId="17" xfId="0" applyFont="1" applyFill="1" applyBorder="1" applyAlignment="1" applyProtection="1">
      <alignment horizontal="center" vertical="center" wrapText="1"/>
      <protection hidden="1"/>
    </xf>
    <xf numFmtId="0" fontId="0" fillId="4" borderId="18" xfId="0" applyFill="1" applyBorder="1" applyAlignment="1" applyProtection="1">
      <alignment horizontal="center" vertical="center" wrapText="1"/>
      <protection hidden="1"/>
    </xf>
    <xf numFmtId="0" fontId="0" fillId="4" borderId="19" xfId="0" applyFill="1" applyBorder="1" applyAlignment="1" applyProtection="1">
      <alignment horizontal="center" vertical="center" wrapText="1"/>
      <protection hidden="1"/>
    </xf>
    <xf numFmtId="0" fontId="8" fillId="5" borderId="14" xfId="0" applyFont="1" applyFill="1" applyBorder="1" applyAlignment="1" applyProtection="1">
      <alignment horizontal="center" vertical="center" wrapText="1"/>
      <protection hidden="1"/>
    </xf>
    <xf numFmtId="0" fontId="0" fillId="5" borderId="21" xfId="0" applyFill="1" applyBorder="1" applyAlignment="1" applyProtection="1">
      <alignment horizontal="center" vertical="center" wrapText="1"/>
      <protection hidden="1"/>
    </xf>
    <xf numFmtId="0" fontId="13" fillId="0" borderId="11" xfId="0" applyFont="1" applyBorder="1" applyAlignment="1" applyProtection="1">
      <alignment horizontal="center" vertical="center" wrapText="1"/>
      <protection hidden="1"/>
    </xf>
    <xf numFmtId="0" fontId="0" fillId="0" borderId="12" xfId="0" applyBorder="1" applyAlignment="1" applyProtection="1">
      <alignment horizontal="center" vertical="center"/>
      <protection hidden="1"/>
    </xf>
    <xf numFmtId="0" fontId="14" fillId="2" borderId="33" xfId="0" applyFont="1" applyFill="1" applyBorder="1" applyAlignment="1" applyProtection="1">
      <alignment horizontal="left" vertical="center"/>
      <protection hidden="1"/>
    </xf>
    <xf numFmtId="0" fontId="7" fillId="0" borderId="34" xfId="0" applyFont="1" applyBorder="1" applyAlignment="1" applyProtection="1">
      <alignment horizontal="left" vertical="center"/>
      <protection hidden="1"/>
    </xf>
    <xf numFmtId="0" fontId="14" fillId="2" borderId="33" xfId="0" applyFont="1" applyFill="1" applyBorder="1" applyAlignment="1" applyProtection="1">
      <alignment horizontal="center" vertical="center"/>
      <protection hidden="1"/>
    </xf>
    <xf numFmtId="0" fontId="14" fillId="2" borderId="36" xfId="0" applyFont="1" applyFill="1" applyBorder="1" applyAlignment="1" applyProtection="1">
      <alignment horizontal="center" vertical="center"/>
      <protection hidden="1"/>
    </xf>
    <xf numFmtId="0" fontId="27" fillId="0" borderId="0" xfId="0" applyFont="1" applyAlignment="1">
      <alignment horizontal="center" vertical="center"/>
    </xf>
  </cellXfs>
  <cellStyles count="2">
    <cellStyle name="Hyperlink" xfId="1" builtinId="8"/>
    <cellStyle name="Normal" xfId="0" builtinId="0"/>
  </cellStyles>
  <dxfs count="4">
    <dxf>
      <fill>
        <patternFill>
          <bgColor theme="0" tint="-4.9989318521683403E-2"/>
        </patternFill>
      </fill>
    </dxf>
    <dxf>
      <fill>
        <patternFill>
          <bgColor theme="9" tint="0.39994506668294322"/>
        </patternFill>
      </fill>
    </dxf>
    <dxf>
      <fill>
        <patternFill>
          <bgColor rgb="FFFF3300"/>
        </patternFill>
      </fill>
    </dxf>
    <dxf>
      <fill>
        <patternFill>
          <bgColor theme="6"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4</xdr:col>
      <xdr:colOff>972243</xdr:colOff>
      <xdr:row>0</xdr:row>
      <xdr:rowOff>28575</xdr:rowOff>
    </xdr:from>
    <xdr:to>
      <xdr:col>4</xdr:col>
      <xdr:colOff>3057524</xdr:colOff>
      <xdr:row>2</xdr:row>
      <xdr:rowOff>28575</xdr:rowOff>
    </xdr:to>
    <xdr:pic>
      <xdr:nvPicPr>
        <xdr:cNvPr id="5" name="Picture 4">
          <a:extLst>
            <a:ext uri="{FF2B5EF4-FFF2-40B4-BE49-F238E27FC236}">
              <a16:creationId xmlns:a16="http://schemas.microsoft.com/office/drawing/2014/main" id="{2506DEAA-5656-7652-754F-85C8709056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82093" y="28575"/>
          <a:ext cx="2085281"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361427</xdr:colOff>
      <xdr:row>1</xdr:row>
      <xdr:rowOff>47625</xdr:rowOff>
    </xdr:from>
    <xdr:to>
      <xdr:col>2</xdr:col>
      <xdr:colOff>2226823</xdr:colOff>
      <xdr:row>3</xdr:row>
      <xdr:rowOff>257698</xdr:rowOff>
    </xdr:to>
    <xdr:pic>
      <xdr:nvPicPr>
        <xdr:cNvPr id="2" name="Picture 1">
          <a:extLst>
            <a:ext uri="{FF2B5EF4-FFF2-40B4-BE49-F238E27FC236}">
              <a16:creationId xmlns:a16="http://schemas.microsoft.com/office/drawing/2014/main" id="{AC5EC2AA-4544-6BB5-35BF-ADFB13E19498}"/>
            </a:ext>
          </a:extLst>
        </xdr:cNvPr>
        <xdr:cNvPicPr>
          <a:picLocks noChangeAspect="1"/>
        </xdr:cNvPicPr>
      </xdr:nvPicPr>
      <xdr:blipFill>
        <a:blip xmlns:r="http://schemas.openxmlformats.org/officeDocument/2006/relationships" r:embed="rId1"/>
        <a:stretch>
          <a:fillRect/>
        </a:stretch>
      </xdr:blipFill>
      <xdr:spPr>
        <a:xfrm>
          <a:off x="4647677" y="222250"/>
          <a:ext cx="1861586" cy="9422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533764</xdr:colOff>
      <xdr:row>0</xdr:row>
      <xdr:rowOff>163830</xdr:rowOff>
    </xdr:from>
    <xdr:to>
      <xdr:col>17</xdr:col>
      <xdr:colOff>363491</xdr:colOff>
      <xdr:row>5</xdr:row>
      <xdr:rowOff>133350</xdr:rowOff>
    </xdr:to>
    <xdr:pic>
      <xdr:nvPicPr>
        <xdr:cNvPr id="2" name="Picture 3">
          <a:extLst>
            <a:ext uri="{FF2B5EF4-FFF2-40B4-BE49-F238E27FC236}">
              <a16:creationId xmlns:a16="http://schemas.microsoft.com/office/drawing/2014/main" id="{C3AFE1C5-8862-4C70-BEB6-8767006611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982814" y="163830"/>
          <a:ext cx="2020477" cy="1032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9525</xdr:colOff>
      <xdr:row>1</xdr:row>
      <xdr:rowOff>19050</xdr:rowOff>
    </xdr:from>
    <xdr:to>
      <xdr:col>9</xdr:col>
      <xdr:colOff>266006</xdr:colOff>
      <xdr:row>3</xdr:row>
      <xdr:rowOff>19050</xdr:rowOff>
    </xdr:to>
    <xdr:pic>
      <xdr:nvPicPr>
        <xdr:cNvPr id="4" name="Picture 3">
          <a:extLst>
            <a:ext uri="{FF2B5EF4-FFF2-40B4-BE49-F238E27FC236}">
              <a16:creationId xmlns:a16="http://schemas.microsoft.com/office/drawing/2014/main" id="{C47CEF9F-9ACE-4F3F-A6D0-7ECEA90379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7125" y="209550"/>
          <a:ext cx="2085281"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619125</xdr:colOff>
      <xdr:row>0</xdr:row>
      <xdr:rowOff>85725</xdr:rowOff>
    </xdr:from>
    <xdr:to>
      <xdr:col>6</xdr:col>
      <xdr:colOff>532706</xdr:colOff>
      <xdr:row>2</xdr:row>
      <xdr:rowOff>19050</xdr:rowOff>
    </xdr:to>
    <xdr:pic>
      <xdr:nvPicPr>
        <xdr:cNvPr id="3" name="Picture 2">
          <a:extLst>
            <a:ext uri="{FF2B5EF4-FFF2-40B4-BE49-F238E27FC236}">
              <a16:creationId xmlns:a16="http://schemas.microsoft.com/office/drawing/2014/main" id="{7DA0BCC6-DB0C-4033-A644-0B94C6C02C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48150" y="85725"/>
          <a:ext cx="2085281"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atrickfarnan@caddick.co.uk" TargetMode="External"/><Relationship Id="rId1" Type="http://schemas.openxmlformats.org/officeDocument/2006/relationships/hyperlink" Target="mailto:patrickfarnan@caddick.co.u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66C09-51BD-41A3-BCE3-7ED3E07EEC6E}">
  <sheetPr>
    <pageSetUpPr fitToPage="1"/>
  </sheetPr>
  <dimension ref="A1:E57"/>
  <sheetViews>
    <sheetView topLeftCell="A9" workbookViewId="0">
      <selection activeCell="I14" sqref="I14"/>
    </sheetView>
  </sheetViews>
  <sheetFormatPr defaultRowHeight="14.5" x14ac:dyDescent="0.35"/>
  <cols>
    <col min="1" max="1" width="4.453125" customWidth="1"/>
    <col min="3" max="3" width="10.7265625" bestFit="1" customWidth="1"/>
    <col min="4" max="4" width="16.453125" customWidth="1"/>
    <col min="5" max="5" width="71.7265625" style="1" customWidth="1"/>
    <col min="6" max="8" width="9.1796875" customWidth="1"/>
    <col min="257" max="257" width="4.453125" customWidth="1"/>
    <col min="260" max="260" width="16.453125" customWidth="1"/>
    <col min="261" max="261" width="71.7265625" customWidth="1"/>
    <col min="513" max="513" width="4.453125" customWidth="1"/>
    <col min="516" max="516" width="16.453125" customWidth="1"/>
    <col min="517" max="517" width="71.7265625" customWidth="1"/>
    <col min="769" max="769" width="4.453125" customWidth="1"/>
    <col min="772" max="772" width="16.453125" customWidth="1"/>
    <col min="773" max="773" width="71.7265625" customWidth="1"/>
    <col min="1025" max="1025" width="4.453125" customWidth="1"/>
    <col min="1028" max="1028" width="16.453125" customWidth="1"/>
    <col min="1029" max="1029" width="71.7265625" customWidth="1"/>
    <col min="1281" max="1281" width="4.453125" customWidth="1"/>
    <col min="1284" max="1284" width="16.453125" customWidth="1"/>
    <col min="1285" max="1285" width="71.7265625" customWidth="1"/>
    <col min="1537" max="1537" width="4.453125" customWidth="1"/>
    <col min="1540" max="1540" width="16.453125" customWidth="1"/>
    <col min="1541" max="1541" width="71.7265625" customWidth="1"/>
    <col min="1793" max="1793" width="4.453125" customWidth="1"/>
    <col min="1796" max="1796" width="16.453125" customWidth="1"/>
    <col min="1797" max="1797" width="71.7265625" customWidth="1"/>
    <col min="2049" max="2049" width="4.453125" customWidth="1"/>
    <col min="2052" max="2052" width="16.453125" customWidth="1"/>
    <col min="2053" max="2053" width="71.7265625" customWidth="1"/>
    <col min="2305" max="2305" width="4.453125" customWidth="1"/>
    <col min="2308" max="2308" width="16.453125" customWidth="1"/>
    <col min="2309" max="2309" width="71.7265625" customWidth="1"/>
    <col min="2561" max="2561" width="4.453125" customWidth="1"/>
    <col min="2564" max="2564" width="16.453125" customWidth="1"/>
    <col min="2565" max="2565" width="71.7265625" customWidth="1"/>
    <col min="2817" max="2817" width="4.453125" customWidth="1"/>
    <col min="2820" max="2820" width="16.453125" customWidth="1"/>
    <col min="2821" max="2821" width="71.7265625" customWidth="1"/>
    <col min="3073" max="3073" width="4.453125" customWidth="1"/>
    <col min="3076" max="3076" width="16.453125" customWidth="1"/>
    <col min="3077" max="3077" width="71.7265625" customWidth="1"/>
    <col min="3329" max="3329" width="4.453125" customWidth="1"/>
    <col min="3332" max="3332" width="16.453125" customWidth="1"/>
    <col min="3333" max="3333" width="71.7265625" customWidth="1"/>
    <col min="3585" max="3585" width="4.453125" customWidth="1"/>
    <col min="3588" max="3588" width="16.453125" customWidth="1"/>
    <col min="3589" max="3589" width="71.7265625" customWidth="1"/>
    <col min="3841" max="3841" width="4.453125" customWidth="1"/>
    <col min="3844" max="3844" width="16.453125" customWidth="1"/>
    <col min="3845" max="3845" width="71.7265625" customWidth="1"/>
    <col min="4097" max="4097" width="4.453125" customWidth="1"/>
    <col min="4100" max="4100" width="16.453125" customWidth="1"/>
    <col min="4101" max="4101" width="71.7265625" customWidth="1"/>
    <col min="4353" max="4353" width="4.453125" customWidth="1"/>
    <col min="4356" max="4356" width="16.453125" customWidth="1"/>
    <col min="4357" max="4357" width="71.7265625" customWidth="1"/>
    <col min="4609" max="4609" width="4.453125" customWidth="1"/>
    <col min="4612" max="4612" width="16.453125" customWidth="1"/>
    <col min="4613" max="4613" width="71.7265625" customWidth="1"/>
    <col min="4865" max="4865" width="4.453125" customWidth="1"/>
    <col min="4868" max="4868" width="16.453125" customWidth="1"/>
    <col min="4869" max="4869" width="71.7265625" customWidth="1"/>
    <col min="5121" max="5121" width="4.453125" customWidth="1"/>
    <col min="5124" max="5124" width="16.453125" customWidth="1"/>
    <col min="5125" max="5125" width="71.7265625" customWidth="1"/>
    <col min="5377" max="5377" width="4.453125" customWidth="1"/>
    <col min="5380" max="5380" width="16.453125" customWidth="1"/>
    <col min="5381" max="5381" width="71.7265625" customWidth="1"/>
    <col min="5633" max="5633" width="4.453125" customWidth="1"/>
    <col min="5636" max="5636" width="16.453125" customWidth="1"/>
    <col min="5637" max="5637" width="71.7265625" customWidth="1"/>
    <col min="5889" max="5889" width="4.453125" customWidth="1"/>
    <col min="5892" max="5892" width="16.453125" customWidth="1"/>
    <col min="5893" max="5893" width="71.7265625" customWidth="1"/>
    <col min="6145" max="6145" width="4.453125" customWidth="1"/>
    <col min="6148" max="6148" width="16.453125" customWidth="1"/>
    <col min="6149" max="6149" width="71.7265625" customWidth="1"/>
    <col min="6401" max="6401" width="4.453125" customWidth="1"/>
    <col min="6404" max="6404" width="16.453125" customWidth="1"/>
    <col min="6405" max="6405" width="71.7265625" customWidth="1"/>
    <col min="6657" max="6657" width="4.453125" customWidth="1"/>
    <col min="6660" max="6660" width="16.453125" customWidth="1"/>
    <col min="6661" max="6661" width="71.7265625" customWidth="1"/>
    <col min="6913" max="6913" width="4.453125" customWidth="1"/>
    <col min="6916" max="6916" width="16.453125" customWidth="1"/>
    <col min="6917" max="6917" width="71.7265625" customWidth="1"/>
    <col min="7169" max="7169" width="4.453125" customWidth="1"/>
    <col min="7172" max="7172" width="16.453125" customWidth="1"/>
    <col min="7173" max="7173" width="71.7265625" customWidth="1"/>
    <col min="7425" max="7425" width="4.453125" customWidth="1"/>
    <col min="7428" max="7428" width="16.453125" customWidth="1"/>
    <col min="7429" max="7429" width="71.7265625" customWidth="1"/>
    <col min="7681" max="7681" width="4.453125" customWidth="1"/>
    <col min="7684" max="7684" width="16.453125" customWidth="1"/>
    <col min="7685" max="7685" width="71.7265625" customWidth="1"/>
    <col min="7937" max="7937" width="4.453125" customWidth="1"/>
    <col min="7940" max="7940" width="16.453125" customWidth="1"/>
    <col min="7941" max="7941" width="71.7265625" customWidth="1"/>
    <col min="8193" max="8193" width="4.453125" customWidth="1"/>
    <col min="8196" max="8196" width="16.453125" customWidth="1"/>
    <col min="8197" max="8197" width="71.7265625" customWidth="1"/>
    <col min="8449" max="8449" width="4.453125" customWidth="1"/>
    <col min="8452" max="8452" width="16.453125" customWidth="1"/>
    <col min="8453" max="8453" width="71.7265625" customWidth="1"/>
    <col min="8705" max="8705" width="4.453125" customWidth="1"/>
    <col min="8708" max="8708" width="16.453125" customWidth="1"/>
    <col min="8709" max="8709" width="71.7265625" customWidth="1"/>
    <col min="8961" max="8961" width="4.453125" customWidth="1"/>
    <col min="8964" max="8964" width="16.453125" customWidth="1"/>
    <col min="8965" max="8965" width="71.7265625" customWidth="1"/>
    <col min="9217" max="9217" width="4.453125" customWidth="1"/>
    <col min="9220" max="9220" width="16.453125" customWidth="1"/>
    <col min="9221" max="9221" width="71.7265625" customWidth="1"/>
    <col min="9473" max="9473" width="4.453125" customWidth="1"/>
    <col min="9476" max="9476" width="16.453125" customWidth="1"/>
    <col min="9477" max="9477" width="71.7265625" customWidth="1"/>
    <col min="9729" max="9729" width="4.453125" customWidth="1"/>
    <col min="9732" max="9732" width="16.453125" customWidth="1"/>
    <col min="9733" max="9733" width="71.7265625" customWidth="1"/>
    <col min="9985" max="9985" width="4.453125" customWidth="1"/>
    <col min="9988" max="9988" width="16.453125" customWidth="1"/>
    <col min="9989" max="9989" width="71.7265625" customWidth="1"/>
    <col min="10241" max="10241" width="4.453125" customWidth="1"/>
    <col min="10244" max="10244" width="16.453125" customWidth="1"/>
    <col min="10245" max="10245" width="71.7265625" customWidth="1"/>
    <col min="10497" max="10497" width="4.453125" customWidth="1"/>
    <col min="10500" max="10500" width="16.453125" customWidth="1"/>
    <col min="10501" max="10501" width="71.7265625" customWidth="1"/>
    <col min="10753" max="10753" width="4.453125" customWidth="1"/>
    <col min="10756" max="10756" width="16.453125" customWidth="1"/>
    <col min="10757" max="10757" width="71.7265625" customWidth="1"/>
    <col min="11009" max="11009" width="4.453125" customWidth="1"/>
    <col min="11012" max="11012" width="16.453125" customWidth="1"/>
    <col min="11013" max="11013" width="71.7265625" customWidth="1"/>
    <col min="11265" max="11265" width="4.453125" customWidth="1"/>
    <col min="11268" max="11268" width="16.453125" customWidth="1"/>
    <col min="11269" max="11269" width="71.7265625" customWidth="1"/>
    <col min="11521" max="11521" width="4.453125" customWidth="1"/>
    <col min="11524" max="11524" width="16.453125" customWidth="1"/>
    <col min="11525" max="11525" width="71.7265625" customWidth="1"/>
    <col min="11777" max="11777" width="4.453125" customWidth="1"/>
    <col min="11780" max="11780" width="16.453125" customWidth="1"/>
    <col min="11781" max="11781" width="71.7265625" customWidth="1"/>
    <col min="12033" max="12033" width="4.453125" customWidth="1"/>
    <col min="12036" max="12036" width="16.453125" customWidth="1"/>
    <col min="12037" max="12037" width="71.7265625" customWidth="1"/>
    <col min="12289" max="12289" width="4.453125" customWidth="1"/>
    <col min="12292" max="12292" width="16.453125" customWidth="1"/>
    <col min="12293" max="12293" width="71.7265625" customWidth="1"/>
    <col min="12545" max="12545" width="4.453125" customWidth="1"/>
    <col min="12548" max="12548" width="16.453125" customWidth="1"/>
    <col min="12549" max="12549" width="71.7265625" customWidth="1"/>
    <col min="12801" max="12801" width="4.453125" customWidth="1"/>
    <col min="12804" max="12804" width="16.453125" customWidth="1"/>
    <col min="12805" max="12805" width="71.7265625" customWidth="1"/>
    <col min="13057" max="13057" width="4.453125" customWidth="1"/>
    <col min="13060" max="13060" width="16.453125" customWidth="1"/>
    <col min="13061" max="13061" width="71.7265625" customWidth="1"/>
    <col min="13313" max="13313" width="4.453125" customWidth="1"/>
    <col min="13316" max="13316" width="16.453125" customWidth="1"/>
    <col min="13317" max="13317" width="71.7265625" customWidth="1"/>
    <col min="13569" max="13569" width="4.453125" customWidth="1"/>
    <col min="13572" max="13572" width="16.453125" customWidth="1"/>
    <col min="13573" max="13573" width="71.7265625" customWidth="1"/>
    <col min="13825" max="13825" width="4.453125" customWidth="1"/>
    <col min="13828" max="13828" width="16.453125" customWidth="1"/>
    <col min="13829" max="13829" width="71.7265625" customWidth="1"/>
    <col min="14081" max="14081" width="4.453125" customWidth="1"/>
    <col min="14084" max="14084" width="16.453125" customWidth="1"/>
    <col min="14085" max="14085" width="71.7265625" customWidth="1"/>
    <col min="14337" max="14337" width="4.453125" customWidth="1"/>
    <col min="14340" max="14340" width="16.453125" customWidth="1"/>
    <col min="14341" max="14341" width="71.7265625" customWidth="1"/>
    <col min="14593" max="14593" width="4.453125" customWidth="1"/>
    <col min="14596" max="14596" width="16.453125" customWidth="1"/>
    <col min="14597" max="14597" width="71.7265625" customWidth="1"/>
    <col min="14849" max="14849" width="4.453125" customWidth="1"/>
    <col min="14852" max="14852" width="16.453125" customWidth="1"/>
    <col min="14853" max="14853" width="71.7265625" customWidth="1"/>
    <col min="15105" max="15105" width="4.453125" customWidth="1"/>
    <col min="15108" max="15108" width="16.453125" customWidth="1"/>
    <col min="15109" max="15109" width="71.7265625" customWidth="1"/>
    <col min="15361" max="15361" width="4.453125" customWidth="1"/>
    <col min="15364" max="15364" width="16.453125" customWidth="1"/>
    <col min="15365" max="15365" width="71.7265625" customWidth="1"/>
    <col min="15617" max="15617" width="4.453125" customWidth="1"/>
    <col min="15620" max="15620" width="16.453125" customWidth="1"/>
    <col min="15621" max="15621" width="71.7265625" customWidth="1"/>
    <col min="15873" max="15873" width="4.453125" customWidth="1"/>
    <col min="15876" max="15876" width="16.453125" customWidth="1"/>
    <col min="15877" max="15877" width="71.7265625" customWidth="1"/>
    <col min="16129" max="16129" width="4.453125" customWidth="1"/>
    <col min="16132" max="16132" width="16.453125" customWidth="1"/>
    <col min="16133" max="16133" width="71.7265625" customWidth="1"/>
  </cols>
  <sheetData>
    <row r="1" spans="1:5" x14ac:dyDescent="0.35">
      <c r="A1" s="2"/>
      <c r="B1" s="2"/>
      <c r="C1" s="2"/>
      <c r="D1" s="2"/>
    </row>
    <row r="2" spans="1:5" x14ac:dyDescent="0.35">
      <c r="A2" s="2"/>
      <c r="B2" s="2"/>
      <c r="C2" s="2"/>
      <c r="D2" s="2"/>
      <c r="E2"/>
    </row>
    <row r="3" spans="1:5" ht="20" x14ac:dyDescent="0.4">
      <c r="A3" s="2"/>
      <c r="B3" s="71" t="s">
        <v>0</v>
      </c>
      <c r="C3" s="67"/>
      <c r="D3" s="67"/>
    </row>
    <row r="4" spans="1:5" ht="20" x14ac:dyDescent="0.4">
      <c r="A4" s="2"/>
      <c r="B4" s="3" t="s">
        <v>1</v>
      </c>
      <c r="C4" s="4"/>
      <c r="D4" s="4"/>
    </row>
    <row r="5" spans="1:5" x14ac:dyDescent="0.35">
      <c r="A5" s="2"/>
      <c r="B5" s="2" t="s">
        <v>135</v>
      </c>
      <c r="C5" s="73">
        <v>46274</v>
      </c>
      <c r="D5" s="2"/>
    </row>
    <row r="6" spans="1:5" x14ac:dyDescent="0.35">
      <c r="A6" s="2"/>
      <c r="B6" s="103" t="s">
        <v>2</v>
      </c>
      <c r="C6" s="103"/>
      <c r="D6" s="103"/>
      <c r="E6" s="5" t="s">
        <v>140</v>
      </c>
    </row>
    <row r="7" spans="1:5" x14ac:dyDescent="0.35">
      <c r="A7" s="2"/>
      <c r="B7" s="103" t="s">
        <v>3</v>
      </c>
      <c r="C7" s="103"/>
      <c r="D7" s="103"/>
      <c r="E7" s="5" t="s">
        <v>141</v>
      </c>
    </row>
    <row r="8" spans="1:5" x14ac:dyDescent="0.35">
      <c r="A8" s="2"/>
      <c r="B8" s="103" t="s">
        <v>4</v>
      </c>
      <c r="C8" s="103"/>
      <c r="D8" s="103"/>
      <c r="E8" s="5" t="s">
        <v>143</v>
      </c>
    </row>
    <row r="9" spans="1:5" x14ac:dyDescent="0.35">
      <c r="A9" s="2"/>
      <c r="B9" s="103" t="s">
        <v>5</v>
      </c>
      <c r="C9" s="103"/>
      <c r="D9" s="103"/>
      <c r="E9" s="5" t="s">
        <v>142</v>
      </c>
    </row>
    <row r="10" spans="1:5" x14ac:dyDescent="0.35">
      <c r="A10" s="2"/>
      <c r="B10" s="103" t="s">
        <v>6</v>
      </c>
      <c r="C10" s="103"/>
      <c r="D10" s="103"/>
      <c r="E10" s="6">
        <v>46440</v>
      </c>
    </row>
    <row r="11" spans="1:5" x14ac:dyDescent="0.35">
      <c r="A11" s="2"/>
      <c r="B11" s="103" t="s">
        <v>7</v>
      </c>
      <c r="C11" s="103"/>
      <c r="D11" s="103"/>
      <c r="E11" s="6">
        <v>47542</v>
      </c>
    </row>
    <row r="12" spans="1:5" x14ac:dyDescent="0.35">
      <c r="A12" s="2"/>
      <c r="B12" s="103" t="s">
        <v>8</v>
      </c>
      <c r="C12" s="103"/>
      <c r="D12" s="103"/>
      <c r="E12" s="66">
        <v>55000000</v>
      </c>
    </row>
    <row r="13" spans="1:5" ht="113.25" customHeight="1" x14ac:dyDescent="0.35">
      <c r="A13" s="2"/>
      <c r="B13" s="106" t="s">
        <v>9</v>
      </c>
      <c r="C13" s="106"/>
      <c r="D13" s="106"/>
      <c r="E13" s="74" t="s">
        <v>172</v>
      </c>
    </row>
    <row r="14" spans="1:5" ht="31.5" customHeight="1" x14ac:dyDescent="0.35">
      <c r="A14" s="2"/>
      <c r="B14" s="103" t="s">
        <v>10</v>
      </c>
      <c r="C14" s="103"/>
      <c r="D14" s="103"/>
      <c r="E14" s="5" t="s">
        <v>138</v>
      </c>
    </row>
    <row r="15" spans="1:5" x14ac:dyDescent="0.35">
      <c r="A15" s="2"/>
      <c r="B15" s="103" t="s">
        <v>11</v>
      </c>
      <c r="C15" s="103"/>
      <c r="D15" s="103"/>
      <c r="E15" s="5" t="s">
        <v>145</v>
      </c>
    </row>
    <row r="16" spans="1:5" x14ac:dyDescent="0.35">
      <c r="A16" s="2"/>
      <c r="B16" s="103" t="s">
        <v>12</v>
      </c>
      <c r="C16" s="103"/>
      <c r="D16" s="103"/>
      <c r="E16" s="7" t="s">
        <v>146</v>
      </c>
    </row>
    <row r="17" spans="1:5" x14ac:dyDescent="0.35">
      <c r="A17" s="2"/>
      <c r="B17" s="103" t="s">
        <v>13</v>
      </c>
      <c r="C17" s="103"/>
      <c r="D17" s="103"/>
      <c r="E17" s="5" t="s">
        <v>146</v>
      </c>
    </row>
    <row r="18" spans="1:5" x14ac:dyDescent="0.35">
      <c r="A18" s="2"/>
      <c r="B18" s="103" t="s">
        <v>14</v>
      </c>
      <c r="C18" s="103"/>
      <c r="D18" s="103"/>
      <c r="E18" s="5" t="s">
        <v>147</v>
      </c>
    </row>
    <row r="19" spans="1:5" x14ac:dyDescent="0.35">
      <c r="A19" s="2"/>
      <c r="B19" s="103" t="s">
        <v>15</v>
      </c>
      <c r="C19" s="103"/>
      <c r="D19" s="103"/>
      <c r="E19" s="5" t="s">
        <v>148</v>
      </c>
    </row>
    <row r="20" spans="1:5" x14ac:dyDescent="0.35">
      <c r="A20" s="2"/>
      <c r="B20" s="2"/>
      <c r="C20" s="2"/>
      <c r="D20" s="2"/>
    </row>
    <row r="21" spans="1:5" x14ac:dyDescent="0.35">
      <c r="A21" s="2"/>
      <c r="B21" s="107" t="s">
        <v>16</v>
      </c>
      <c r="C21" s="108"/>
      <c r="D21" s="108"/>
      <c r="E21" s="5" t="s">
        <v>144</v>
      </c>
    </row>
    <row r="22" spans="1:5" x14ac:dyDescent="0.35">
      <c r="A22" s="2"/>
      <c r="B22" s="104"/>
      <c r="C22" s="105"/>
      <c r="D22" s="105"/>
      <c r="E22" s="5" t="s">
        <v>149</v>
      </c>
    </row>
    <row r="23" spans="1:5" x14ac:dyDescent="0.35">
      <c r="A23" s="2"/>
      <c r="B23" s="109" t="s">
        <v>18</v>
      </c>
      <c r="C23" s="110"/>
      <c r="D23" s="110"/>
      <c r="E23" s="5" t="s">
        <v>150</v>
      </c>
    </row>
    <row r="24" spans="1:5" x14ac:dyDescent="0.35">
      <c r="A24" s="2"/>
      <c r="B24" s="109" t="s">
        <v>19</v>
      </c>
      <c r="C24" s="110"/>
      <c r="D24" s="110"/>
      <c r="E24" s="5" t="s">
        <v>151</v>
      </c>
    </row>
    <row r="25" spans="1:5" x14ac:dyDescent="0.35">
      <c r="A25" s="2"/>
      <c r="B25" s="109" t="s">
        <v>20</v>
      </c>
      <c r="C25" s="110"/>
      <c r="D25" s="110"/>
      <c r="E25" s="8" t="s">
        <v>152</v>
      </c>
    </row>
    <row r="26" spans="1:5" x14ac:dyDescent="0.35">
      <c r="A26" s="2"/>
      <c r="B26" s="2"/>
      <c r="C26" s="2"/>
      <c r="D26" s="2"/>
    </row>
    <row r="27" spans="1:5" x14ac:dyDescent="0.35">
      <c r="A27" s="2"/>
      <c r="B27" s="107" t="s">
        <v>21</v>
      </c>
      <c r="C27" s="108"/>
      <c r="D27" s="108"/>
      <c r="E27" s="5" t="s">
        <v>22</v>
      </c>
    </row>
    <row r="28" spans="1:5" x14ac:dyDescent="0.35">
      <c r="A28" s="2"/>
      <c r="B28" s="9" t="s">
        <v>23</v>
      </c>
      <c r="C28" s="10"/>
      <c r="D28" s="10"/>
      <c r="E28" s="5" t="s">
        <v>126</v>
      </c>
    </row>
    <row r="29" spans="1:5" x14ac:dyDescent="0.35">
      <c r="A29" s="2"/>
      <c r="B29" s="109" t="s">
        <v>24</v>
      </c>
      <c r="C29" s="110"/>
      <c r="D29" s="110"/>
      <c r="E29" s="5" t="s">
        <v>153</v>
      </c>
    </row>
    <row r="30" spans="1:5" x14ac:dyDescent="0.35">
      <c r="A30" s="2"/>
      <c r="B30" s="109" t="s">
        <v>25</v>
      </c>
      <c r="C30" s="110"/>
      <c r="D30" s="110"/>
      <c r="E30" s="5" t="s">
        <v>154</v>
      </c>
    </row>
    <row r="31" spans="1:5" x14ac:dyDescent="0.35">
      <c r="A31" s="2"/>
      <c r="B31" s="109" t="s">
        <v>26</v>
      </c>
      <c r="C31" s="110"/>
      <c r="D31" s="110"/>
      <c r="E31" s="5" t="s">
        <v>154</v>
      </c>
    </row>
    <row r="32" spans="1:5" x14ac:dyDescent="0.35">
      <c r="A32" s="2"/>
      <c r="B32" s="109" t="s">
        <v>27</v>
      </c>
      <c r="C32" s="110"/>
      <c r="D32" s="110"/>
      <c r="E32" s="5" t="s">
        <v>155</v>
      </c>
    </row>
    <row r="33" spans="1:5" x14ac:dyDescent="0.35">
      <c r="A33" s="2"/>
      <c r="B33" s="109" t="s">
        <v>20</v>
      </c>
      <c r="C33" s="110"/>
      <c r="D33" s="110"/>
      <c r="E33" s="8" t="s">
        <v>156</v>
      </c>
    </row>
    <row r="34" spans="1:5" x14ac:dyDescent="0.35">
      <c r="A34" s="2"/>
      <c r="B34" s="2"/>
      <c r="C34" s="2"/>
      <c r="D34" s="2"/>
    </row>
    <row r="35" spans="1:5" x14ac:dyDescent="0.35">
      <c r="A35" s="2"/>
      <c r="B35" s="107" t="s">
        <v>28</v>
      </c>
      <c r="C35" s="108"/>
      <c r="D35" s="108"/>
      <c r="E35" s="5"/>
    </row>
    <row r="36" spans="1:5" x14ac:dyDescent="0.35">
      <c r="A36" s="2"/>
      <c r="B36" s="109" t="s">
        <v>17</v>
      </c>
      <c r="C36" s="110"/>
      <c r="D36" s="110"/>
      <c r="E36" s="5" t="s">
        <v>157</v>
      </c>
    </row>
    <row r="37" spans="1:5" x14ac:dyDescent="0.35">
      <c r="A37" s="2"/>
      <c r="B37" s="109" t="s">
        <v>25</v>
      </c>
      <c r="C37" s="110"/>
      <c r="D37" s="110"/>
      <c r="E37" s="5" t="s">
        <v>173</v>
      </c>
    </row>
    <row r="38" spans="1:5" x14ac:dyDescent="0.35">
      <c r="A38" s="2"/>
      <c r="B38" s="109" t="s">
        <v>29</v>
      </c>
      <c r="C38" s="110"/>
      <c r="D38" s="110"/>
      <c r="E38" s="5" t="s">
        <v>30</v>
      </c>
    </row>
    <row r="39" spans="1:5" x14ac:dyDescent="0.35">
      <c r="A39" s="2"/>
      <c r="B39" s="104" t="s">
        <v>18</v>
      </c>
      <c r="C39" s="105"/>
      <c r="D39" s="105"/>
      <c r="E39" s="5" t="s">
        <v>173</v>
      </c>
    </row>
    <row r="40" spans="1:5" x14ac:dyDescent="0.35">
      <c r="A40" s="2"/>
      <c r="B40" s="104" t="s">
        <v>19</v>
      </c>
      <c r="C40" s="105"/>
      <c r="D40" s="105"/>
      <c r="E40" s="5" t="s">
        <v>129</v>
      </c>
    </row>
    <row r="41" spans="1:5" x14ac:dyDescent="0.35">
      <c r="A41" s="2"/>
      <c r="B41" s="109" t="s">
        <v>31</v>
      </c>
      <c r="C41" s="110"/>
      <c r="D41" s="110"/>
      <c r="E41" s="8" t="s">
        <v>128</v>
      </c>
    </row>
    <row r="42" spans="1:5" x14ac:dyDescent="0.35">
      <c r="A42" s="2"/>
      <c r="B42" s="2"/>
      <c r="C42" s="2"/>
      <c r="D42" s="2"/>
    </row>
    <row r="43" spans="1:5" x14ac:dyDescent="0.35">
      <c r="A43" s="2"/>
      <c r="B43" s="107" t="s">
        <v>32</v>
      </c>
      <c r="C43" s="108"/>
      <c r="D43" s="112"/>
      <c r="E43" s="5" t="s">
        <v>127</v>
      </c>
    </row>
    <row r="44" spans="1:5" x14ac:dyDescent="0.35">
      <c r="A44" s="2"/>
      <c r="B44" s="109" t="s">
        <v>33</v>
      </c>
      <c r="C44" s="110"/>
      <c r="D44" s="113"/>
      <c r="E44" s="5" t="s">
        <v>22</v>
      </c>
    </row>
    <row r="45" spans="1:5" x14ac:dyDescent="0.35">
      <c r="A45" s="2"/>
      <c r="B45" s="109" t="s">
        <v>19</v>
      </c>
      <c r="C45" s="110"/>
      <c r="D45" s="113"/>
      <c r="E45" s="5" t="s">
        <v>129</v>
      </c>
    </row>
    <row r="46" spans="1:5" x14ac:dyDescent="0.35">
      <c r="A46" s="2"/>
      <c r="B46" s="109" t="s">
        <v>31</v>
      </c>
      <c r="C46" s="110"/>
      <c r="D46" s="113"/>
      <c r="E46" s="8" t="s">
        <v>128</v>
      </c>
    </row>
    <row r="47" spans="1:5" x14ac:dyDescent="0.35">
      <c r="A47" s="2"/>
      <c r="B47" s="2"/>
      <c r="C47" s="2"/>
      <c r="D47" s="2"/>
    </row>
    <row r="48" spans="1:5" x14ac:dyDescent="0.35">
      <c r="A48" s="2"/>
      <c r="B48" s="114" t="s">
        <v>34</v>
      </c>
      <c r="C48" s="115"/>
      <c r="D48" s="115"/>
      <c r="E48" s="116"/>
    </row>
    <row r="49" spans="1:5" ht="12.75" customHeight="1" x14ac:dyDescent="0.35">
      <c r="A49" s="2"/>
      <c r="B49" s="117" t="s">
        <v>35</v>
      </c>
      <c r="C49" s="118"/>
      <c r="D49" s="118"/>
      <c r="E49" s="119"/>
    </row>
    <row r="50" spans="1:5" x14ac:dyDescent="0.35">
      <c r="A50" s="2"/>
      <c r="B50" s="120"/>
      <c r="C50" s="121"/>
      <c r="D50" s="121"/>
      <c r="E50" s="122"/>
    </row>
    <row r="51" spans="1:5" x14ac:dyDescent="0.35">
      <c r="A51" s="2"/>
      <c r="B51" s="123"/>
      <c r="C51" s="124"/>
      <c r="D51" s="124"/>
      <c r="E51" s="125"/>
    </row>
    <row r="52" spans="1:5" x14ac:dyDescent="0.35">
      <c r="A52" s="2"/>
      <c r="B52" s="2"/>
      <c r="C52" s="2"/>
      <c r="D52" s="2"/>
    </row>
    <row r="53" spans="1:5" x14ac:dyDescent="0.35">
      <c r="A53" s="2"/>
      <c r="B53" s="126" t="s">
        <v>36</v>
      </c>
      <c r="C53" s="126"/>
      <c r="D53" s="126"/>
      <c r="E53" s="126"/>
    </row>
    <row r="54" spans="1:5" ht="35.25" customHeight="1" x14ac:dyDescent="0.35">
      <c r="A54" s="2"/>
      <c r="B54" s="111" t="s">
        <v>158</v>
      </c>
      <c r="C54" s="111"/>
      <c r="D54" s="111"/>
      <c r="E54" s="111"/>
    </row>
    <row r="55" spans="1:5" x14ac:dyDescent="0.35">
      <c r="A55" s="2"/>
      <c r="B55" s="2"/>
      <c r="C55" s="2"/>
      <c r="D55" s="2"/>
    </row>
    <row r="56" spans="1:5" x14ac:dyDescent="0.35">
      <c r="A56" s="2"/>
      <c r="B56" s="2"/>
      <c r="C56" s="2"/>
      <c r="D56" s="2"/>
    </row>
    <row r="57" spans="1:5" x14ac:dyDescent="0.35">
      <c r="A57" s="2"/>
      <c r="B57" s="2"/>
      <c r="C57" s="2"/>
      <c r="D57" s="2"/>
    </row>
  </sheetData>
  <mergeCells count="40">
    <mergeCell ref="B54:E54"/>
    <mergeCell ref="B38:D38"/>
    <mergeCell ref="B39:D39"/>
    <mergeCell ref="B40:D40"/>
    <mergeCell ref="B41:D41"/>
    <mergeCell ref="B43:D43"/>
    <mergeCell ref="B44:D44"/>
    <mergeCell ref="B45:D45"/>
    <mergeCell ref="B46:D46"/>
    <mergeCell ref="B48:E48"/>
    <mergeCell ref="B49:E51"/>
    <mergeCell ref="B53:E53"/>
    <mergeCell ref="B37:D37"/>
    <mergeCell ref="B23:D23"/>
    <mergeCell ref="B24:D24"/>
    <mergeCell ref="B25:D25"/>
    <mergeCell ref="B27:D27"/>
    <mergeCell ref="B29:D29"/>
    <mergeCell ref="B30:D30"/>
    <mergeCell ref="B31:D31"/>
    <mergeCell ref="B32:D32"/>
    <mergeCell ref="B33:D33"/>
    <mergeCell ref="B35:D35"/>
    <mergeCell ref="B36:D36"/>
    <mergeCell ref="B9:D9"/>
    <mergeCell ref="B6:D6"/>
    <mergeCell ref="B7:D7"/>
    <mergeCell ref="B8:D8"/>
    <mergeCell ref="B22:D22"/>
    <mergeCell ref="B10:D10"/>
    <mergeCell ref="B11:D11"/>
    <mergeCell ref="B12:D12"/>
    <mergeCell ref="B13:D13"/>
    <mergeCell ref="B14:D14"/>
    <mergeCell ref="B15:D15"/>
    <mergeCell ref="B16:D16"/>
    <mergeCell ref="B17:D17"/>
    <mergeCell ref="B18:D18"/>
    <mergeCell ref="B19:D19"/>
    <mergeCell ref="B21:D21"/>
  </mergeCells>
  <hyperlinks>
    <hyperlink ref="E46" r:id="rId1" xr:uid="{CBF38DB5-D660-4025-85CC-C00D07F972AA}"/>
    <hyperlink ref="E41" r:id="rId2" xr:uid="{446F98BC-15C8-4907-9D48-562F32E2A542}"/>
  </hyperlinks>
  <pageMargins left="0.70866141732283472" right="0.70866141732283472" top="0.74803149606299213" bottom="0.74803149606299213" header="0.31496062992125984" footer="0.31496062992125984"/>
  <pageSetup paperSize="9" scale="78"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9F8D7-8DF9-43DB-BA16-BE5B5B921277}">
  <dimension ref="B2:E16"/>
  <sheetViews>
    <sheetView tabSelected="1" view="pageBreakPreview" zoomScale="60" zoomScaleNormal="85" workbookViewId="0">
      <selection activeCell="B15" sqref="B2:E16"/>
    </sheetView>
  </sheetViews>
  <sheetFormatPr defaultColWidth="8.81640625" defaultRowHeight="14.5" x14ac:dyDescent="0.35"/>
  <cols>
    <col min="1" max="1" width="8.81640625" style="65"/>
    <col min="2" max="3" width="53.54296875" style="65" customWidth="1"/>
    <col min="4" max="4" width="29.7265625" style="65" customWidth="1"/>
    <col min="5" max="5" width="54" style="65" customWidth="1"/>
    <col min="6" max="16384" width="8.81640625" style="65"/>
  </cols>
  <sheetData>
    <row r="2" spans="2:5" ht="43.5" customHeight="1" x14ac:dyDescent="0.65">
      <c r="B2" s="69" t="s">
        <v>121</v>
      </c>
    </row>
    <row r="4" spans="2:5" ht="33.75" customHeight="1" thickBot="1" x14ac:dyDescent="0.4">
      <c r="B4" s="62" t="s">
        <v>102</v>
      </c>
      <c r="C4" s="62"/>
      <c r="D4" s="62"/>
      <c r="E4" s="62"/>
    </row>
    <row r="5" spans="2:5" ht="35.15" customHeight="1" thickBot="1" x14ac:dyDescent="0.4">
      <c r="B5" s="58" t="s">
        <v>103</v>
      </c>
      <c r="C5" s="59" t="s">
        <v>104</v>
      </c>
      <c r="D5" s="59" t="s">
        <v>105</v>
      </c>
      <c r="E5" s="59" t="s">
        <v>106</v>
      </c>
    </row>
    <row r="6" spans="2:5" ht="61.5" customHeight="1" thickBot="1" x14ac:dyDescent="0.4">
      <c r="B6" s="60" t="s">
        <v>130</v>
      </c>
      <c r="C6" s="61" t="s">
        <v>166</v>
      </c>
      <c r="D6" s="61" t="s">
        <v>132</v>
      </c>
      <c r="E6" s="61" t="s">
        <v>108</v>
      </c>
    </row>
    <row r="7" spans="2:5" ht="79.5" customHeight="1" thickBot="1" x14ac:dyDescent="0.4">
      <c r="B7" s="60" t="s">
        <v>131</v>
      </c>
      <c r="C7" s="61" t="s">
        <v>167</v>
      </c>
      <c r="D7" s="61" t="s">
        <v>132</v>
      </c>
      <c r="E7" s="61" t="s">
        <v>109</v>
      </c>
    </row>
    <row r="8" spans="2:5" ht="45.75" customHeight="1" thickBot="1" x14ac:dyDescent="0.4">
      <c r="B8" s="60" t="s">
        <v>110</v>
      </c>
      <c r="C8" s="61" t="s">
        <v>111</v>
      </c>
      <c r="D8" s="61" t="s">
        <v>132</v>
      </c>
      <c r="E8" s="61" t="s">
        <v>160</v>
      </c>
    </row>
    <row r="9" spans="2:5" ht="35.15" customHeight="1" thickBot="1" x14ac:dyDescent="0.4">
      <c r="B9" s="60" t="s">
        <v>165</v>
      </c>
      <c r="C9" s="61" t="s">
        <v>112</v>
      </c>
      <c r="D9" s="61" t="s">
        <v>132</v>
      </c>
      <c r="E9" s="61" t="s">
        <v>159</v>
      </c>
    </row>
    <row r="10" spans="2:5" ht="58.5" customHeight="1" thickBot="1" x14ac:dyDescent="0.4">
      <c r="B10" s="60" t="s">
        <v>113</v>
      </c>
      <c r="C10" s="61" t="s">
        <v>114</v>
      </c>
      <c r="D10" s="61" t="s">
        <v>132</v>
      </c>
      <c r="E10" s="61" t="s">
        <v>161</v>
      </c>
    </row>
    <row r="11" spans="2:5" ht="35.15" customHeight="1" thickBot="1" x14ac:dyDescent="0.4">
      <c r="B11" s="60" t="s">
        <v>115</v>
      </c>
      <c r="C11" s="61" t="s">
        <v>116</v>
      </c>
      <c r="D11" s="61" t="s">
        <v>132</v>
      </c>
      <c r="E11" s="61" t="s">
        <v>117</v>
      </c>
    </row>
    <row r="12" spans="2:5" ht="66.75" customHeight="1" thickBot="1" x14ac:dyDescent="0.4">
      <c r="B12" s="60" t="s">
        <v>118</v>
      </c>
      <c r="C12" s="61" t="s">
        <v>162</v>
      </c>
      <c r="D12" s="61" t="s">
        <v>119</v>
      </c>
      <c r="E12" s="61" t="s">
        <v>120</v>
      </c>
    </row>
    <row r="13" spans="2:5" ht="102" customHeight="1" thickBot="1" x14ac:dyDescent="0.4">
      <c r="B13" s="60" t="s">
        <v>168</v>
      </c>
      <c r="C13" s="61" t="s">
        <v>169</v>
      </c>
      <c r="D13" s="61" t="s">
        <v>119</v>
      </c>
      <c r="E13" s="61" t="s">
        <v>170</v>
      </c>
    </row>
    <row r="14" spans="2:5" ht="51.65" customHeight="1" thickBot="1" x14ac:dyDescent="0.4">
      <c r="B14" s="60" t="s">
        <v>124</v>
      </c>
      <c r="C14" s="61" t="s">
        <v>133</v>
      </c>
      <c r="D14" s="61" t="s">
        <v>107</v>
      </c>
      <c r="E14" s="61" t="s">
        <v>163</v>
      </c>
    </row>
    <row r="15" spans="2:5" ht="409.6" customHeight="1" thickBot="1" x14ac:dyDescent="0.4">
      <c r="B15" s="127" t="s">
        <v>171</v>
      </c>
      <c r="C15" s="128"/>
      <c r="D15" s="63" t="s">
        <v>164</v>
      </c>
      <c r="E15" s="64" t="s">
        <v>125</v>
      </c>
    </row>
    <row r="16" spans="2:5" ht="357.65" customHeight="1" thickBot="1" x14ac:dyDescent="0.4">
      <c r="B16" s="127" t="s">
        <v>134</v>
      </c>
      <c r="C16" s="128"/>
      <c r="D16" s="70"/>
    </row>
  </sheetData>
  <mergeCells count="2">
    <mergeCell ref="B15:C15"/>
    <mergeCell ref="B16:C16"/>
  </mergeCells>
  <pageMargins left="0.70866141732283472" right="0.70866141732283472" top="0.74803149606299213" bottom="0.74803149606299213" header="0.31496062992125984" footer="0.31496062992125984"/>
  <pageSetup paperSize="9" scale="4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E11EA-F5D3-47B3-B83E-D3AEEA167D99}">
  <sheetPr>
    <pageSetUpPr fitToPage="1"/>
  </sheetPr>
  <dimension ref="A1:U43"/>
  <sheetViews>
    <sheetView topLeftCell="A8" workbookViewId="0">
      <selection activeCell="E29" sqref="E29"/>
    </sheetView>
  </sheetViews>
  <sheetFormatPr defaultRowHeight="14.5" x14ac:dyDescent="0.35"/>
  <cols>
    <col min="1" max="1" width="2.453125" style="11" customWidth="1"/>
    <col min="2" max="2" width="30.7265625" style="13" customWidth="1"/>
    <col min="3" max="3" width="3.7265625" style="13" customWidth="1"/>
    <col min="4" max="4" width="6.81640625" style="13" customWidth="1"/>
    <col min="5" max="5" width="10.7265625" style="12" customWidth="1"/>
    <col min="6" max="10" width="10.7265625" style="13" customWidth="1"/>
    <col min="11" max="11" width="6.26953125" style="13" customWidth="1"/>
    <col min="12" max="12" width="30.7265625" style="13" customWidth="1"/>
    <col min="13" max="14" width="11" style="13" customWidth="1"/>
    <col min="15" max="20" width="10.7265625" style="13" customWidth="1"/>
    <col min="21" max="256" width="9.1796875" style="13"/>
    <col min="257" max="257" width="2.453125" style="13" customWidth="1"/>
    <col min="258" max="258" width="30.7265625" style="13" customWidth="1"/>
    <col min="259" max="259" width="3.7265625" style="13" customWidth="1"/>
    <col min="260" max="260" width="6.81640625" style="13" customWidth="1"/>
    <col min="261" max="266" width="10.7265625" style="13" customWidth="1"/>
    <col min="267" max="267" width="6.26953125" style="13" customWidth="1"/>
    <col min="268" max="268" width="30.7265625" style="13" customWidth="1"/>
    <col min="269" max="270" width="11" style="13" customWidth="1"/>
    <col min="271" max="276" width="10.7265625" style="13" customWidth="1"/>
    <col min="277" max="512" width="9.1796875" style="13"/>
    <col min="513" max="513" width="2.453125" style="13" customWidth="1"/>
    <col min="514" max="514" width="30.7265625" style="13" customWidth="1"/>
    <col min="515" max="515" width="3.7265625" style="13" customWidth="1"/>
    <col min="516" max="516" width="6.81640625" style="13" customWidth="1"/>
    <col min="517" max="522" width="10.7265625" style="13" customWidth="1"/>
    <col min="523" max="523" width="6.26953125" style="13" customWidth="1"/>
    <col min="524" max="524" width="30.7265625" style="13" customWidth="1"/>
    <col min="525" max="526" width="11" style="13" customWidth="1"/>
    <col min="527" max="532" width="10.7265625" style="13" customWidth="1"/>
    <col min="533" max="768" width="9.1796875" style="13"/>
    <col min="769" max="769" width="2.453125" style="13" customWidth="1"/>
    <col min="770" max="770" width="30.7265625" style="13" customWidth="1"/>
    <col min="771" max="771" width="3.7265625" style="13" customWidth="1"/>
    <col min="772" max="772" width="6.81640625" style="13" customWidth="1"/>
    <col min="773" max="778" width="10.7265625" style="13" customWidth="1"/>
    <col min="779" max="779" width="6.26953125" style="13" customWidth="1"/>
    <col min="780" max="780" width="30.7265625" style="13" customWidth="1"/>
    <col min="781" max="782" width="11" style="13" customWidth="1"/>
    <col min="783" max="788" width="10.7265625" style="13" customWidth="1"/>
    <col min="789" max="1024" width="9.1796875" style="13"/>
    <col min="1025" max="1025" width="2.453125" style="13" customWidth="1"/>
    <col min="1026" max="1026" width="30.7265625" style="13" customWidth="1"/>
    <col min="1027" max="1027" width="3.7265625" style="13" customWidth="1"/>
    <col min="1028" max="1028" width="6.81640625" style="13" customWidth="1"/>
    <col min="1029" max="1034" width="10.7265625" style="13" customWidth="1"/>
    <col min="1035" max="1035" width="6.26953125" style="13" customWidth="1"/>
    <col min="1036" max="1036" width="30.7265625" style="13" customWidth="1"/>
    <col min="1037" max="1038" width="11" style="13" customWidth="1"/>
    <col min="1039" max="1044" width="10.7265625" style="13" customWidth="1"/>
    <col min="1045" max="1280" width="9.1796875" style="13"/>
    <col min="1281" max="1281" width="2.453125" style="13" customWidth="1"/>
    <col min="1282" max="1282" width="30.7265625" style="13" customWidth="1"/>
    <col min="1283" max="1283" width="3.7265625" style="13" customWidth="1"/>
    <col min="1284" max="1284" width="6.81640625" style="13" customWidth="1"/>
    <col min="1285" max="1290" width="10.7265625" style="13" customWidth="1"/>
    <col min="1291" max="1291" width="6.26953125" style="13" customWidth="1"/>
    <col min="1292" max="1292" width="30.7265625" style="13" customWidth="1"/>
    <col min="1293" max="1294" width="11" style="13" customWidth="1"/>
    <col min="1295" max="1300" width="10.7265625" style="13" customWidth="1"/>
    <col min="1301" max="1536" width="9.1796875" style="13"/>
    <col min="1537" max="1537" width="2.453125" style="13" customWidth="1"/>
    <col min="1538" max="1538" width="30.7265625" style="13" customWidth="1"/>
    <col min="1539" max="1539" width="3.7265625" style="13" customWidth="1"/>
    <col min="1540" max="1540" width="6.81640625" style="13" customWidth="1"/>
    <col min="1541" max="1546" width="10.7265625" style="13" customWidth="1"/>
    <col min="1547" max="1547" width="6.26953125" style="13" customWidth="1"/>
    <col min="1548" max="1548" width="30.7265625" style="13" customWidth="1"/>
    <col min="1549" max="1550" width="11" style="13" customWidth="1"/>
    <col min="1551" max="1556" width="10.7265625" style="13" customWidth="1"/>
    <col min="1557" max="1792" width="9.1796875" style="13"/>
    <col min="1793" max="1793" width="2.453125" style="13" customWidth="1"/>
    <col min="1794" max="1794" width="30.7265625" style="13" customWidth="1"/>
    <col min="1795" max="1795" width="3.7265625" style="13" customWidth="1"/>
    <col min="1796" max="1796" width="6.81640625" style="13" customWidth="1"/>
    <col min="1797" max="1802" width="10.7265625" style="13" customWidth="1"/>
    <col min="1803" max="1803" width="6.26953125" style="13" customWidth="1"/>
    <col min="1804" max="1804" width="30.7265625" style="13" customWidth="1"/>
    <col min="1805" max="1806" width="11" style="13" customWidth="1"/>
    <col min="1807" max="1812" width="10.7265625" style="13" customWidth="1"/>
    <col min="1813" max="2048" width="9.1796875" style="13"/>
    <col min="2049" max="2049" width="2.453125" style="13" customWidth="1"/>
    <col min="2050" max="2050" width="30.7265625" style="13" customWidth="1"/>
    <col min="2051" max="2051" width="3.7265625" style="13" customWidth="1"/>
    <col min="2052" max="2052" width="6.81640625" style="13" customWidth="1"/>
    <col min="2053" max="2058" width="10.7265625" style="13" customWidth="1"/>
    <col min="2059" max="2059" width="6.26953125" style="13" customWidth="1"/>
    <col min="2060" max="2060" width="30.7265625" style="13" customWidth="1"/>
    <col min="2061" max="2062" width="11" style="13" customWidth="1"/>
    <col min="2063" max="2068" width="10.7265625" style="13" customWidth="1"/>
    <col min="2069" max="2304" width="9.1796875" style="13"/>
    <col min="2305" max="2305" width="2.453125" style="13" customWidth="1"/>
    <col min="2306" max="2306" width="30.7265625" style="13" customWidth="1"/>
    <col min="2307" max="2307" width="3.7265625" style="13" customWidth="1"/>
    <col min="2308" max="2308" width="6.81640625" style="13" customWidth="1"/>
    <col min="2309" max="2314" width="10.7265625" style="13" customWidth="1"/>
    <col min="2315" max="2315" width="6.26953125" style="13" customWidth="1"/>
    <col min="2316" max="2316" width="30.7265625" style="13" customWidth="1"/>
    <col min="2317" max="2318" width="11" style="13" customWidth="1"/>
    <col min="2319" max="2324" width="10.7265625" style="13" customWidth="1"/>
    <col min="2325" max="2560" width="9.1796875" style="13"/>
    <col min="2561" max="2561" width="2.453125" style="13" customWidth="1"/>
    <col min="2562" max="2562" width="30.7265625" style="13" customWidth="1"/>
    <col min="2563" max="2563" width="3.7265625" style="13" customWidth="1"/>
    <col min="2564" max="2564" width="6.81640625" style="13" customWidth="1"/>
    <col min="2565" max="2570" width="10.7265625" style="13" customWidth="1"/>
    <col min="2571" max="2571" width="6.26953125" style="13" customWidth="1"/>
    <col min="2572" max="2572" width="30.7265625" style="13" customWidth="1"/>
    <col min="2573" max="2574" width="11" style="13" customWidth="1"/>
    <col min="2575" max="2580" width="10.7265625" style="13" customWidth="1"/>
    <col min="2581" max="2816" width="9.1796875" style="13"/>
    <col min="2817" max="2817" width="2.453125" style="13" customWidth="1"/>
    <col min="2818" max="2818" width="30.7265625" style="13" customWidth="1"/>
    <col min="2819" max="2819" width="3.7265625" style="13" customWidth="1"/>
    <col min="2820" max="2820" width="6.81640625" style="13" customWidth="1"/>
    <col min="2821" max="2826" width="10.7265625" style="13" customWidth="1"/>
    <col min="2827" max="2827" width="6.26953125" style="13" customWidth="1"/>
    <col min="2828" max="2828" width="30.7265625" style="13" customWidth="1"/>
    <col min="2829" max="2830" width="11" style="13" customWidth="1"/>
    <col min="2831" max="2836" width="10.7265625" style="13" customWidth="1"/>
    <col min="2837" max="3072" width="9.1796875" style="13"/>
    <col min="3073" max="3073" width="2.453125" style="13" customWidth="1"/>
    <col min="3074" max="3074" width="30.7265625" style="13" customWidth="1"/>
    <col min="3075" max="3075" width="3.7265625" style="13" customWidth="1"/>
    <col min="3076" max="3076" width="6.81640625" style="13" customWidth="1"/>
    <col min="3077" max="3082" width="10.7265625" style="13" customWidth="1"/>
    <col min="3083" max="3083" width="6.26953125" style="13" customWidth="1"/>
    <col min="3084" max="3084" width="30.7265625" style="13" customWidth="1"/>
    <col min="3085" max="3086" width="11" style="13" customWidth="1"/>
    <col min="3087" max="3092" width="10.7265625" style="13" customWidth="1"/>
    <col min="3093" max="3328" width="9.1796875" style="13"/>
    <col min="3329" max="3329" width="2.453125" style="13" customWidth="1"/>
    <col min="3330" max="3330" width="30.7265625" style="13" customWidth="1"/>
    <col min="3331" max="3331" width="3.7265625" style="13" customWidth="1"/>
    <col min="3332" max="3332" width="6.81640625" style="13" customWidth="1"/>
    <col min="3333" max="3338" width="10.7265625" style="13" customWidth="1"/>
    <col min="3339" max="3339" width="6.26953125" style="13" customWidth="1"/>
    <col min="3340" max="3340" width="30.7265625" style="13" customWidth="1"/>
    <col min="3341" max="3342" width="11" style="13" customWidth="1"/>
    <col min="3343" max="3348" width="10.7265625" style="13" customWidth="1"/>
    <col min="3349" max="3584" width="9.1796875" style="13"/>
    <col min="3585" max="3585" width="2.453125" style="13" customWidth="1"/>
    <col min="3586" max="3586" width="30.7265625" style="13" customWidth="1"/>
    <col min="3587" max="3587" width="3.7265625" style="13" customWidth="1"/>
    <col min="3588" max="3588" width="6.81640625" style="13" customWidth="1"/>
    <col min="3589" max="3594" width="10.7265625" style="13" customWidth="1"/>
    <col min="3595" max="3595" width="6.26953125" style="13" customWidth="1"/>
    <col min="3596" max="3596" width="30.7265625" style="13" customWidth="1"/>
    <col min="3597" max="3598" width="11" style="13" customWidth="1"/>
    <col min="3599" max="3604" width="10.7265625" style="13" customWidth="1"/>
    <col min="3605" max="3840" width="9.1796875" style="13"/>
    <col min="3841" max="3841" width="2.453125" style="13" customWidth="1"/>
    <col min="3842" max="3842" width="30.7265625" style="13" customWidth="1"/>
    <col min="3843" max="3843" width="3.7265625" style="13" customWidth="1"/>
    <col min="3844" max="3844" width="6.81640625" style="13" customWidth="1"/>
    <col min="3845" max="3850" width="10.7265625" style="13" customWidth="1"/>
    <col min="3851" max="3851" width="6.26953125" style="13" customWidth="1"/>
    <col min="3852" max="3852" width="30.7265625" style="13" customWidth="1"/>
    <col min="3853" max="3854" width="11" style="13" customWidth="1"/>
    <col min="3855" max="3860" width="10.7265625" style="13" customWidth="1"/>
    <col min="3861" max="4096" width="9.1796875" style="13"/>
    <col min="4097" max="4097" width="2.453125" style="13" customWidth="1"/>
    <col min="4098" max="4098" width="30.7265625" style="13" customWidth="1"/>
    <col min="4099" max="4099" width="3.7265625" style="13" customWidth="1"/>
    <col min="4100" max="4100" width="6.81640625" style="13" customWidth="1"/>
    <col min="4101" max="4106" width="10.7265625" style="13" customWidth="1"/>
    <col min="4107" max="4107" width="6.26953125" style="13" customWidth="1"/>
    <col min="4108" max="4108" width="30.7265625" style="13" customWidth="1"/>
    <col min="4109" max="4110" width="11" style="13" customWidth="1"/>
    <col min="4111" max="4116" width="10.7265625" style="13" customWidth="1"/>
    <col min="4117" max="4352" width="9.1796875" style="13"/>
    <col min="4353" max="4353" width="2.453125" style="13" customWidth="1"/>
    <col min="4354" max="4354" width="30.7265625" style="13" customWidth="1"/>
    <col min="4355" max="4355" width="3.7265625" style="13" customWidth="1"/>
    <col min="4356" max="4356" width="6.81640625" style="13" customWidth="1"/>
    <col min="4357" max="4362" width="10.7265625" style="13" customWidth="1"/>
    <col min="4363" max="4363" width="6.26953125" style="13" customWidth="1"/>
    <col min="4364" max="4364" width="30.7265625" style="13" customWidth="1"/>
    <col min="4365" max="4366" width="11" style="13" customWidth="1"/>
    <col min="4367" max="4372" width="10.7265625" style="13" customWidth="1"/>
    <col min="4373" max="4608" width="9.1796875" style="13"/>
    <col min="4609" max="4609" width="2.453125" style="13" customWidth="1"/>
    <col min="4610" max="4610" width="30.7265625" style="13" customWidth="1"/>
    <col min="4611" max="4611" width="3.7265625" style="13" customWidth="1"/>
    <col min="4612" max="4612" width="6.81640625" style="13" customWidth="1"/>
    <col min="4613" max="4618" width="10.7265625" style="13" customWidth="1"/>
    <col min="4619" max="4619" width="6.26953125" style="13" customWidth="1"/>
    <col min="4620" max="4620" width="30.7265625" style="13" customWidth="1"/>
    <col min="4621" max="4622" width="11" style="13" customWidth="1"/>
    <col min="4623" max="4628" width="10.7265625" style="13" customWidth="1"/>
    <col min="4629" max="4864" width="9.1796875" style="13"/>
    <col min="4865" max="4865" width="2.453125" style="13" customWidth="1"/>
    <col min="4866" max="4866" width="30.7265625" style="13" customWidth="1"/>
    <col min="4867" max="4867" width="3.7265625" style="13" customWidth="1"/>
    <col min="4868" max="4868" width="6.81640625" style="13" customWidth="1"/>
    <col min="4869" max="4874" width="10.7265625" style="13" customWidth="1"/>
    <col min="4875" max="4875" width="6.26953125" style="13" customWidth="1"/>
    <col min="4876" max="4876" width="30.7265625" style="13" customWidth="1"/>
    <col min="4877" max="4878" width="11" style="13" customWidth="1"/>
    <col min="4879" max="4884" width="10.7265625" style="13" customWidth="1"/>
    <col min="4885" max="5120" width="9.1796875" style="13"/>
    <col min="5121" max="5121" width="2.453125" style="13" customWidth="1"/>
    <col min="5122" max="5122" width="30.7265625" style="13" customWidth="1"/>
    <col min="5123" max="5123" width="3.7265625" style="13" customWidth="1"/>
    <col min="5124" max="5124" width="6.81640625" style="13" customWidth="1"/>
    <col min="5125" max="5130" width="10.7265625" style="13" customWidth="1"/>
    <col min="5131" max="5131" width="6.26953125" style="13" customWidth="1"/>
    <col min="5132" max="5132" width="30.7265625" style="13" customWidth="1"/>
    <col min="5133" max="5134" width="11" style="13" customWidth="1"/>
    <col min="5135" max="5140" width="10.7265625" style="13" customWidth="1"/>
    <col min="5141" max="5376" width="9.1796875" style="13"/>
    <col min="5377" max="5377" width="2.453125" style="13" customWidth="1"/>
    <col min="5378" max="5378" width="30.7265625" style="13" customWidth="1"/>
    <col min="5379" max="5379" width="3.7265625" style="13" customWidth="1"/>
    <col min="5380" max="5380" width="6.81640625" style="13" customWidth="1"/>
    <col min="5381" max="5386" width="10.7265625" style="13" customWidth="1"/>
    <col min="5387" max="5387" width="6.26953125" style="13" customWidth="1"/>
    <col min="5388" max="5388" width="30.7265625" style="13" customWidth="1"/>
    <col min="5389" max="5390" width="11" style="13" customWidth="1"/>
    <col min="5391" max="5396" width="10.7265625" style="13" customWidth="1"/>
    <col min="5397" max="5632" width="9.1796875" style="13"/>
    <col min="5633" max="5633" width="2.453125" style="13" customWidth="1"/>
    <col min="5634" max="5634" width="30.7265625" style="13" customWidth="1"/>
    <col min="5635" max="5635" width="3.7265625" style="13" customWidth="1"/>
    <col min="5636" max="5636" width="6.81640625" style="13" customWidth="1"/>
    <col min="5637" max="5642" width="10.7265625" style="13" customWidth="1"/>
    <col min="5643" max="5643" width="6.26953125" style="13" customWidth="1"/>
    <col min="5644" max="5644" width="30.7265625" style="13" customWidth="1"/>
    <col min="5645" max="5646" width="11" style="13" customWidth="1"/>
    <col min="5647" max="5652" width="10.7265625" style="13" customWidth="1"/>
    <col min="5653" max="5888" width="9.1796875" style="13"/>
    <col min="5889" max="5889" width="2.453125" style="13" customWidth="1"/>
    <col min="5890" max="5890" width="30.7265625" style="13" customWidth="1"/>
    <col min="5891" max="5891" width="3.7265625" style="13" customWidth="1"/>
    <col min="5892" max="5892" width="6.81640625" style="13" customWidth="1"/>
    <col min="5893" max="5898" width="10.7265625" style="13" customWidth="1"/>
    <col min="5899" max="5899" width="6.26953125" style="13" customWidth="1"/>
    <col min="5900" max="5900" width="30.7265625" style="13" customWidth="1"/>
    <col min="5901" max="5902" width="11" style="13" customWidth="1"/>
    <col min="5903" max="5908" width="10.7265625" style="13" customWidth="1"/>
    <col min="5909" max="6144" width="9.1796875" style="13"/>
    <col min="6145" max="6145" width="2.453125" style="13" customWidth="1"/>
    <col min="6146" max="6146" width="30.7265625" style="13" customWidth="1"/>
    <col min="6147" max="6147" width="3.7265625" style="13" customWidth="1"/>
    <col min="6148" max="6148" width="6.81640625" style="13" customWidth="1"/>
    <col min="6149" max="6154" width="10.7265625" style="13" customWidth="1"/>
    <col min="6155" max="6155" width="6.26953125" style="13" customWidth="1"/>
    <col min="6156" max="6156" width="30.7265625" style="13" customWidth="1"/>
    <col min="6157" max="6158" width="11" style="13" customWidth="1"/>
    <col min="6159" max="6164" width="10.7265625" style="13" customWidth="1"/>
    <col min="6165" max="6400" width="9.1796875" style="13"/>
    <col min="6401" max="6401" width="2.453125" style="13" customWidth="1"/>
    <col min="6402" max="6402" width="30.7265625" style="13" customWidth="1"/>
    <col min="6403" max="6403" width="3.7265625" style="13" customWidth="1"/>
    <col min="6404" max="6404" width="6.81640625" style="13" customWidth="1"/>
    <col min="6405" max="6410" width="10.7265625" style="13" customWidth="1"/>
    <col min="6411" max="6411" width="6.26953125" style="13" customWidth="1"/>
    <col min="6412" max="6412" width="30.7265625" style="13" customWidth="1"/>
    <col min="6413" max="6414" width="11" style="13" customWidth="1"/>
    <col min="6415" max="6420" width="10.7265625" style="13" customWidth="1"/>
    <col min="6421" max="6656" width="9.1796875" style="13"/>
    <col min="6657" max="6657" width="2.453125" style="13" customWidth="1"/>
    <col min="6658" max="6658" width="30.7265625" style="13" customWidth="1"/>
    <col min="6659" max="6659" width="3.7265625" style="13" customWidth="1"/>
    <col min="6660" max="6660" width="6.81640625" style="13" customWidth="1"/>
    <col min="6661" max="6666" width="10.7265625" style="13" customWidth="1"/>
    <col min="6667" max="6667" width="6.26953125" style="13" customWidth="1"/>
    <col min="6668" max="6668" width="30.7265625" style="13" customWidth="1"/>
    <col min="6669" max="6670" width="11" style="13" customWidth="1"/>
    <col min="6671" max="6676" width="10.7265625" style="13" customWidth="1"/>
    <col min="6677" max="6912" width="9.1796875" style="13"/>
    <col min="6913" max="6913" width="2.453125" style="13" customWidth="1"/>
    <col min="6914" max="6914" width="30.7265625" style="13" customWidth="1"/>
    <col min="6915" max="6915" width="3.7265625" style="13" customWidth="1"/>
    <col min="6916" max="6916" width="6.81640625" style="13" customWidth="1"/>
    <col min="6917" max="6922" width="10.7265625" style="13" customWidth="1"/>
    <col min="6923" max="6923" width="6.26953125" style="13" customWidth="1"/>
    <col min="6924" max="6924" width="30.7265625" style="13" customWidth="1"/>
    <col min="6925" max="6926" width="11" style="13" customWidth="1"/>
    <col min="6927" max="6932" width="10.7265625" style="13" customWidth="1"/>
    <col min="6933" max="7168" width="9.1796875" style="13"/>
    <col min="7169" max="7169" width="2.453125" style="13" customWidth="1"/>
    <col min="7170" max="7170" width="30.7265625" style="13" customWidth="1"/>
    <col min="7171" max="7171" width="3.7265625" style="13" customWidth="1"/>
    <col min="7172" max="7172" width="6.81640625" style="13" customWidth="1"/>
    <col min="7173" max="7178" width="10.7265625" style="13" customWidth="1"/>
    <col min="7179" max="7179" width="6.26953125" style="13" customWidth="1"/>
    <col min="7180" max="7180" width="30.7265625" style="13" customWidth="1"/>
    <col min="7181" max="7182" width="11" style="13" customWidth="1"/>
    <col min="7183" max="7188" width="10.7265625" style="13" customWidth="1"/>
    <col min="7189" max="7424" width="9.1796875" style="13"/>
    <col min="7425" max="7425" width="2.453125" style="13" customWidth="1"/>
    <col min="7426" max="7426" width="30.7265625" style="13" customWidth="1"/>
    <col min="7427" max="7427" width="3.7265625" style="13" customWidth="1"/>
    <col min="7428" max="7428" width="6.81640625" style="13" customWidth="1"/>
    <col min="7429" max="7434" width="10.7265625" style="13" customWidth="1"/>
    <col min="7435" max="7435" width="6.26953125" style="13" customWidth="1"/>
    <col min="7436" max="7436" width="30.7265625" style="13" customWidth="1"/>
    <col min="7437" max="7438" width="11" style="13" customWidth="1"/>
    <col min="7439" max="7444" width="10.7265625" style="13" customWidth="1"/>
    <col min="7445" max="7680" width="9.1796875" style="13"/>
    <col min="7681" max="7681" width="2.453125" style="13" customWidth="1"/>
    <col min="7682" max="7682" width="30.7265625" style="13" customWidth="1"/>
    <col min="7683" max="7683" width="3.7265625" style="13" customWidth="1"/>
    <col min="7684" max="7684" width="6.81640625" style="13" customWidth="1"/>
    <col min="7685" max="7690" width="10.7265625" style="13" customWidth="1"/>
    <col min="7691" max="7691" width="6.26953125" style="13" customWidth="1"/>
    <col min="7692" max="7692" width="30.7265625" style="13" customWidth="1"/>
    <col min="7693" max="7694" width="11" style="13" customWidth="1"/>
    <col min="7695" max="7700" width="10.7265625" style="13" customWidth="1"/>
    <col min="7701" max="7936" width="9.1796875" style="13"/>
    <col min="7937" max="7937" width="2.453125" style="13" customWidth="1"/>
    <col min="7938" max="7938" width="30.7265625" style="13" customWidth="1"/>
    <col min="7939" max="7939" width="3.7265625" style="13" customWidth="1"/>
    <col min="7940" max="7940" width="6.81640625" style="13" customWidth="1"/>
    <col min="7941" max="7946" width="10.7265625" style="13" customWidth="1"/>
    <col min="7947" max="7947" width="6.26953125" style="13" customWidth="1"/>
    <col min="7948" max="7948" width="30.7265625" style="13" customWidth="1"/>
    <col min="7949" max="7950" width="11" style="13" customWidth="1"/>
    <col min="7951" max="7956" width="10.7265625" style="13" customWidth="1"/>
    <col min="7957" max="8192" width="9.1796875" style="13"/>
    <col min="8193" max="8193" width="2.453125" style="13" customWidth="1"/>
    <col min="8194" max="8194" width="30.7265625" style="13" customWidth="1"/>
    <col min="8195" max="8195" width="3.7265625" style="13" customWidth="1"/>
    <col min="8196" max="8196" width="6.81640625" style="13" customWidth="1"/>
    <col min="8197" max="8202" width="10.7265625" style="13" customWidth="1"/>
    <col min="8203" max="8203" width="6.26953125" style="13" customWidth="1"/>
    <col min="8204" max="8204" width="30.7265625" style="13" customWidth="1"/>
    <col min="8205" max="8206" width="11" style="13" customWidth="1"/>
    <col min="8207" max="8212" width="10.7265625" style="13" customWidth="1"/>
    <col min="8213" max="8448" width="9.1796875" style="13"/>
    <col min="8449" max="8449" width="2.453125" style="13" customWidth="1"/>
    <col min="8450" max="8450" width="30.7265625" style="13" customWidth="1"/>
    <col min="8451" max="8451" width="3.7265625" style="13" customWidth="1"/>
    <col min="8452" max="8452" width="6.81640625" style="13" customWidth="1"/>
    <col min="8453" max="8458" width="10.7265625" style="13" customWidth="1"/>
    <col min="8459" max="8459" width="6.26953125" style="13" customWidth="1"/>
    <col min="8460" max="8460" width="30.7265625" style="13" customWidth="1"/>
    <col min="8461" max="8462" width="11" style="13" customWidth="1"/>
    <col min="8463" max="8468" width="10.7265625" style="13" customWidth="1"/>
    <col min="8469" max="8704" width="9.1796875" style="13"/>
    <col min="8705" max="8705" width="2.453125" style="13" customWidth="1"/>
    <col min="8706" max="8706" width="30.7265625" style="13" customWidth="1"/>
    <col min="8707" max="8707" width="3.7265625" style="13" customWidth="1"/>
    <col min="8708" max="8708" width="6.81640625" style="13" customWidth="1"/>
    <col min="8709" max="8714" width="10.7265625" style="13" customWidth="1"/>
    <col min="8715" max="8715" width="6.26953125" style="13" customWidth="1"/>
    <col min="8716" max="8716" width="30.7265625" style="13" customWidth="1"/>
    <col min="8717" max="8718" width="11" style="13" customWidth="1"/>
    <col min="8719" max="8724" width="10.7265625" style="13" customWidth="1"/>
    <col min="8725" max="8960" width="9.1796875" style="13"/>
    <col min="8961" max="8961" width="2.453125" style="13" customWidth="1"/>
    <col min="8962" max="8962" width="30.7265625" style="13" customWidth="1"/>
    <col min="8963" max="8963" width="3.7265625" style="13" customWidth="1"/>
    <col min="8964" max="8964" width="6.81640625" style="13" customWidth="1"/>
    <col min="8965" max="8970" width="10.7265625" style="13" customWidth="1"/>
    <col min="8971" max="8971" width="6.26953125" style="13" customWidth="1"/>
    <col min="8972" max="8972" width="30.7265625" style="13" customWidth="1"/>
    <col min="8973" max="8974" width="11" style="13" customWidth="1"/>
    <col min="8975" max="8980" width="10.7265625" style="13" customWidth="1"/>
    <col min="8981" max="9216" width="9.1796875" style="13"/>
    <col min="9217" max="9217" width="2.453125" style="13" customWidth="1"/>
    <col min="9218" max="9218" width="30.7265625" style="13" customWidth="1"/>
    <col min="9219" max="9219" width="3.7265625" style="13" customWidth="1"/>
    <col min="9220" max="9220" width="6.81640625" style="13" customWidth="1"/>
    <col min="9221" max="9226" width="10.7265625" style="13" customWidth="1"/>
    <col min="9227" max="9227" width="6.26953125" style="13" customWidth="1"/>
    <col min="9228" max="9228" width="30.7265625" style="13" customWidth="1"/>
    <col min="9229" max="9230" width="11" style="13" customWidth="1"/>
    <col min="9231" max="9236" width="10.7265625" style="13" customWidth="1"/>
    <col min="9237" max="9472" width="9.1796875" style="13"/>
    <col min="9473" max="9473" width="2.453125" style="13" customWidth="1"/>
    <col min="9474" max="9474" width="30.7265625" style="13" customWidth="1"/>
    <col min="9475" max="9475" width="3.7265625" style="13" customWidth="1"/>
    <col min="9476" max="9476" width="6.81640625" style="13" customWidth="1"/>
    <col min="9477" max="9482" width="10.7265625" style="13" customWidth="1"/>
    <col min="9483" max="9483" width="6.26953125" style="13" customWidth="1"/>
    <col min="9484" max="9484" width="30.7265625" style="13" customWidth="1"/>
    <col min="9485" max="9486" width="11" style="13" customWidth="1"/>
    <col min="9487" max="9492" width="10.7265625" style="13" customWidth="1"/>
    <col min="9493" max="9728" width="9.1796875" style="13"/>
    <col min="9729" max="9729" width="2.453125" style="13" customWidth="1"/>
    <col min="9730" max="9730" width="30.7265625" style="13" customWidth="1"/>
    <col min="9731" max="9731" width="3.7265625" style="13" customWidth="1"/>
    <col min="9732" max="9732" width="6.81640625" style="13" customWidth="1"/>
    <col min="9733" max="9738" width="10.7265625" style="13" customWidth="1"/>
    <col min="9739" max="9739" width="6.26953125" style="13" customWidth="1"/>
    <col min="9740" max="9740" width="30.7265625" style="13" customWidth="1"/>
    <col min="9741" max="9742" width="11" style="13" customWidth="1"/>
    <col min="9743" max="9748" width="10.7265625" style="13" customWidth="1"/>
    <col min="9749" max="9984" width="9.1796875" style="13"/>
    <col min="9985" max="9985" width="2.453125" style="13" customWidth="1"/>
    <col min="9986" max="9986" width="30.7265625" style="13" customWidth="1"/>
    <col min="9987" max="9987" width="3.7265625" style="13" customWidth="1"/>
    <col min="9988" max="9988" width="6.81640625" style="13" customWidth="1"/>
    <col min="9989" max="9994" width="10.7265625" style="13" customWidth="1"/>
    <col min="9995" max="9995" width="6.26953125" style="13" customWidth="1"/>
    <col min="9996" max="9996" width="30.7265625" style="13" customWidth="1"/>
    <col min="9997" max="9998" width="11" style="13" customWidth="1"/>
    <col min="9999" max="10004" width="10.7265625" style="13" customWidth="1"/>
    <col min="10005" max="10240" width="9.1796875" style="13"/>
    <col min="10241" max="10241" width="2.453125" style="13" customWidth="1"/>
    <col min="10242" max="10242" width="30.7265625" style="13" customWidth="1"/>
    <col min="10243" max="10243" width="3.7265625" style="13" customWidth="1"/>
    <col min="10244" max="10244" width="6.81640625" style="13" customWidth="1"/>
    <col min="10245" max="10250" width="10.7265625" style="13" customWidth="1"/>
    <col min="10251" max="10251" width="6.26953125" style="13" customWidth="1"/>
    <col min="10252" max="10252" width="30.7265625" style="13" customWidth="1"/>
    <col min="10253" max="10254" width="11" style="13" customWidth="1"/>
    <col min="10255" max="10260" width="10.7265625" style="13" customWidth="1"/>
    <col min="10261" max="10496" width="9.1796875" style="13"/>
    <col min="10497" max="10497" width="2.453125" style="13" customWidth="1"/>
    <col min="10498" max="10498" width="30.7265625" style="13" customWidth="1"/>
    <col min="10499" max="10499" width="3.7265625" style="13" customWidth="1"/>
    <col min="10500" max="10500" width="6.81640625" style="13" customWidth="1"/>
    <col min="10501" max="10506" width="10.7265625" style="13" customWidth="1"/>
    <col min="10507" max="10507" width="6.26953125" style="13" customWidth="1"/>
    <col min="10508" max="10508" width="30.7265625" style="13" customWidth="1"/>
    <col min="10509" max="10510" width="11" style="13" customWidth="1"/>
    <col min="10511" max="10516" width="10.7265625" style="13" customWidth="1"/>
    <col min="10517" max="10752" width="9.1796875" style="13"/>
    <col min="10753" max="10753" width="2.453125" style="13" customWidth="1"/>
    <col min="10754" max="10754" width="30.7265625" style="13" customWidth="1"/>
    <col min="10755" max="10755" width="3.7265625" style="13" customWidth="1"/>
    <col min="10756" max="10756" width="6.81640625" style="13" customWidth="1"/>
    <col min="10757" max="10762" width="10.7265625" style="13" customWidth="1"/>
    <col min="10763" max="10763" width="6.26953125" style="13" customWidth="1"/>
    <col min="10764" max="10764" width="30.7265625" style="13" customWidth="1"/>
    <col min="10765" max="10766" width="11" style="13" customWidth="1"/>
    <col min="10767" max="10772" width="10.7265625" style="13" customWidth="1"/>
    <col min="10773" max="11008" width="9.1796875" style="13"/>
    <col min="11009" max="11009" width="2.453125" style="13" customWidth="1"/>
    <col min="11010" max="11010" width="30.7265625" style="13" customWidth="1"/>
    <col min="11011" max="11011" width="3.7265625" style="13" customWidth="1"/>
    <col min="11012" max="11012" width="6.81640625" style="13" customWidth="1"/>
    <col min="11013" max="11018" width="10.7265625" style="13" customWidth="1"/>
    <col min="11019" max="11019" width="6.26953125" style="13" customWidth="1"/>
    <col min="11020" max="11020" width="30.7265625" style="13" customWidth="1"/>
    <col min="11021" max="11022" width="11" style="13" customWidth="1"/>
    <col min="11023" max="11028" width="10.7265625" style="13" customWidth="1"/>
    <col min="11029" max="11264" width="9.1796875" style="13"/>
    <col min="11265" max="11265" width="2.453125" style="13" customWidth="1"/>
    <col min="11266" max="11266" width="30.7265625" style="13" customWidth="1"/>
    <col min="11267" max="11267" width="3.7265625" style="13" customWidth="1"/>
    <col min="11268" max="11268" width="6.81640625" style="13" customWidth="1"/>
    <col min="11269" max="11274" width="10.7265625" style="13" customWidth="1"/>
    <col min="11275" max="11275" width="6.26953125" style="13" customWidth="1"/>
    <col min="11276" max="11276" width="30.7265625" style="13" customWidth="1"/>
    <col min="11277" max="11278" width="11" style="13" customWidth="1"/>
    <col min="11279" max="11284" width="10.7265625" style="13" customWidth="1"/>
    <col min="11285" max="11520" width="9.1796875" style="13"/>
    <col min="11521" max="11521" width="2.453125" style="13" customWidth="1"/>
    <col min="11522" max="11522" width="30.7265625" style="13" customWidth="1"/>
    <col min="11523" max="11523" width="3.7265625" style="13" customWidth="1"/>
    <col min="11524" max="11524" width="6.81640625" style="13" customWidth="1"/>
    <col min="11525" max="11530" width="10.7265625" style="13" customWidth="1"/>
    <col min="11531" max="11531" width="6.26953125" style="13" customWidth="1"/>
    <col min="11532" max="11532" width="30.7265625" style="13" customWidth="1"/>
    <col min="11533" max="11534" width="11" style="13" customWidth="1"/>
    <col min="11535" max="11540" width="10.7265625" style="13" customWidth="1"/>
    <col min="11541" max="11776" width="9.1796875" style="13"/>
    <col min="11777" max="11777" width="2.453125" style="13" customWidth="1"/>
    <col min="11778" max="11778" width="30.7265625" style="13" customWidth="1"/>
    <col min="11779" max="11779" width="3.7265625" style="13" customWidth="1"/>
    <col min="11780" max="11780" width="6.81640625" style="13" customWidth="1"/>
    <col min="11781" max="11786" width="10.7265625" style="13" customWidth="1"/>
    <col min="11787" max="11787" width="6.26953125" style="13" customWidth="1"/>
    <col min="11788" max="11788" width="30.7265625" style="13" customWidth="1"/>
    <col min="11789" max="11790" width="11" style="13" customWidth="1"/>
    <col min="11791" max="11796" width="10.7265625" style="13" customWidth="1"/>
    <col min="11797" max="12032" width="9.1796875" style="13"/>
    <col min="12033" max="12033" width="2.453125" style="13" customWidth="1"/>
    <col min="12034" max="12034" width="30.7265625" style="13" customWidth="1"/>
    <col min="12035" max="12035" width="3.7265625" style="13" customWidth="1"/>
    <col min="12036" max="12036" width="6.81640625" style="13" customWidth="1"/>
    <col min="12037" max="12042" width="10.7265625" style="13" customWidth="1"/>
    <col min="12043" max="12043" width="6.26953125" style="13" customWidth="1"/>
    <col min="12044" max="12044" width="30.7265625" style="13" customWidth="1"/>
    <col min="12045" max="12046" width="11" style="13" customWidth="1"/>
    <col min="12047" max="12052" width="10.7265625" style="13" customWidth="1"/>
    <col min="12053" max="12288" width="9.1796875" style="13"/>
    <col min="12289" max="12289" width="2.453125" style="13" customWidth="1"/>
    <col min="12290" max="12290" width="30.7265625" style="13" customWidth="1"/>
    <col min="12291" max="12291" width="3.7265625" style="13" customWidth="1"/>
    <col min="12292" max="12292" width="6.81640625" style="13" customWidth="1"/>
    <col min="12293" max="12298" width="10.7265625" style="13" customWidth="1"/>
    <col min="12299" max="12299" width="6.26953125" style="13" customWidth="1"/>
    <col min="12300" max="12300" width="30.7265625" style="13" customWidth="1"/>
    <col min="12301" max="12302" width="11" style="13" customWidth="1"/>
    <col min="12303" max="12308" width="10.7265625" style="13" customWidth="1"/>
    <col min="12309" max="12544" width="9.1796875" style="13"/>
    <col min="12545" max="12545" width="2.453125" style="13" customWidth="1"/>
    <col min="12546" max="12546" width="30.7265625" style="13" customWidth="1"/>
    <col min="12547" max="12547" width="3.7265625" style="13" customWidth="1"/>
    <col min="12548" max="12548" width="6.81640625" style="13" customWidth="1"/>
    <col min="12549" max="12554" width="10.7265625" style="13" customWidth="1"/>
    <col min="12555" max="12555" width="6.26953125" style="13" customWidth="1"/>
    <col min="12556" max="12556" width="30.7265625" style="13" customWidth="1"/>
    <col min="12557" max="12558" width="11" style="13" customWidth="1"/>
    <col min="12559" max="12564" width="10.7265625" style="13" customWidth="1"/>
    <col min="12565" max="12800" width="9.1796875" style="13"/>
    <col min="12801" max="12801" width="2.453125" style="13" customWidth="1"/>
    <col min="12802" max="12802" width="30.7265625" style="13" customWidth="1"/>
    <col min="12803" max="12803" width="3.7265625" style="13" customWidth="1"/>
    <col min="12804" max="12804" width="6.81640625" style="13" customWidth="1"/>
    <col min="12805" max="12810" width="10.7265625" style="13" customWidth="1"/>
    <col min="12811" max="12811" width="6.26953125" style="13" customWidth="1"/>
    <col min="12812" max="12812" width="30.7265625" style="13" customWidth="1"/>
    <col min="12813" max="12814" width="11" style="13" customWidth="1"/>
    <col min="12815" max="12820" width="10.7265625" style="13" customWidth="1"/>
    <col min="12821" max="13056" width="9.1796875" style="13"/>
    <col min="13057" max="13057" width="2.453125" style="13" customWidth="1"/>
    <col min="13058" max="13058" width="30.7265625" style="13" customWidth="1"/>
    <col min="13059" max="13059" width="3.7265625" style="13" customWidth="1"/>
    <col min="13060" max="13060" width="6.81640625" style="13" customWidth="1"/>
    <col min="13061" max="13066" width="10.7265625" style="13" customWidth="1"/>
    <col min="13067" max="13067" width="6.26953125" style="13" customWidth="1"/>
    <col min="13068" max="13068" width="30.7265625" style="13" customWidth="1"/>
    <col min="13069" max="13070" width="11" style="13" customWidth="1"/>
    <col min="13071" max="13076" width="10.7265625" style="13" customWidth="1"/>
    <col min="13077" max="13312" width="9.1796875" style="13"/>
    <col min="13313" max="13313" width="2.453125" style="13" customWidth="1"/>
    <col min="13314" max="13314" width="30.7265625" style="13" customWidth="1"/>
    <col min="13315" max="13315" width="3.7265625" style="13" customWidth="1"/>
    <col min="13316" max="13316" width="6.81640625" style="13" customWidth="1"/>
    <col min="13317" max="13322" width="10.7265625" style="13" customWidth="1"/>
    <col min="13323" max="13323" width="6.26953125" style="13" customWidth="1"/>
    <col min="13324" max="13324" width="30.7265625" style="13" customWidth="1"/>
    <col min="13325" max="13326" width="11" style="13" customWidth="1"/>
    <col min="13327" max="13332" width="10.7265625" style="13" customWidth="1"/>
    <col min="13333" max="13568" width="9.1796875" style="13"/>
    <col min="13569" max="13569" width="2.453125" style="13" customWidth="1"/>
    <col min="13570" max="13570" width="30.7265625" style="13" customWidth="1"/>
    <col min="13571" max="13571" width="3.7265625" style="13" customWidth="1"/>
    <col min="13572" max="13572" width="6.81640625" style="13" customWidth="1"/>
    <col min="13573" max="13578" width="10.7265625" style="13" customWidth="1"/>
    <col min="13579" max="13579" width="6.26953125" style="13" customWidth="1"/>
    <col min="13580" max="13580" width="30.7265625" style="13" customWidth="1"/>
    <col min="13581" max="13582" width="11" style="13" customWidth="1"/>
    <col min="13583" max="13588" width="10.7265625" style="13" customWidth="1"/>
    <col min="13589" max="13824" width="9.1796875" style="13"/>
    <col min="13825" max="13825" width="2.453125" style="13" customWidth="1"/>
    <col min="13826" max="13826" width="30.7265625" style="13" customWidth="1"/>
    <col min="13827" max="13827" width="3.7265625" style="13" customWidth="1"/>
    <col min="13828" max="13828" width="6.81640625" style="13" customWidth="1"/>
    <col min="13829" max="13834" width="10.7265625" style="13" customWidth="1"/>
    <col min="13835" max="13835" width="6.26953125" style="13" customWidth="1"/>
    <col min="13836" max="13836" width="30.7265625" style="13" customWidth="1"/>
    <col min="13837" max="13838" width="11" style="13" customWidth="1"/>
    <col min="13839" max="13844" width="10.7265625" style="13" customWidth="1"/>
    <col min="13845" max="14080" width="9.1796875" style="13"/>
    <col min="14081" max="14081" width="2.453125" style="13" customWidth="1"/>
    <col min="14082" max="14082" width="30.7265625" style="13" customWidth="1"/>
    <col min="14083" max="14083" width="3.7265625" style="13" customWidth="1"/>
    <col min="14084" max="14084" width="6.81640625" style="13" customWidth="1"/>
    <col min="14085" max="14090" width="10.7265625" style="13" customWidth="1"/>
    <col min="14091" max="14091" width="6.26953125" style="13" customWidth="1"/>
    <col min="14092" max="14092" width="30.7265625" style="13" customWidth="1"/>
    <col min="14093" max="14094" width="11" style="13" customWidth="1"/>
    <col min="14095" max="14100" width="10.7265625" style="13" customWidth="1"/>
    <col min="14101" max="14336" width="9.1796875" style="13"/>
    <col min="14337" max="14337" width="2.453125" style="13" customWidth="1"/>
    <col min="14338" max="14338" width="30.7265625" style="13" customWidth="1"/>
    <col min="14339" max="14339" width="3.7265625" style="13" customWidth="1"/>
    <col min="14340" max="14340" width="6.81640625" style="13" customWidth="1"/>
    <col min="14341" max="14346" width="10.7265625" style="13" customWidth="1"/>
    <col min="14347" max="14347" width="6.26953125" style="13" customWidth="1"/>
    <col min="14348" max="14348" width="30.7265625" style="13" customWidth="1"/>
    <col min="14349" max="14350" width="11" style="13" customWidth="1"/>
    <col min="14351" max="14356" width="10.7265625" style="13" customWidth="1"/>
    <col min="14357" max="14592" width="9.1796875" style="13"/>
    <col min="14593" max="14593" width="2.453125" style="13" customWidth="1"/>
    <col min="14594" max="14594" width="30.7265625" style="13" customWidth="1"/>
    <col min="14595" max="14595" width="3.7265625" style="13" customWidth="1"/>
    <col min="14596" max="14596" width="6.81640625" style="13" customWidth="1"/>
    <col min="14597" max="14602" width="10.7265625" style="13" customWidth="1"/>
    <col min="14603" max="14603" width="6.26953125" style="13" customWidth="1"/>
    <col min="14604" max="14604" width="30.7265625" style="13" customWidth="1"/>
    <col min="14605" max="14606" width="11" style="13" customWidth="1"/>
    <col min="14607" max="14612" width="10.7265625" style="13" customWidth="1"/>
    <col min="14613" max="14848" width="9.1796875" style="13"/>
    <col min="14849" max="14849" width="2.453125" style="13" customWidth="1"/>
    <col min="14850" max="14850" width="30.7265625" style="13" customWidth="1"/>
    <col min="14851" max="14851" width="3.7265625" style="13" customWidth="1"/>
    <col min="14852" max="14852" width="6.81640625" style="13" customWidth="1"/>
    <col min="14853" max="14858" width="10.7265625" style="13" customWidth="1"/>
    <col min="14859" max="14859" width="6.26953125" style="13" customWidth="1"/>
    <col min="14860" max="14860" width="30.7265625" style="13" customWidth="1"/>
    <col min="14861" max="14862" width="11" style="13" customWidth="1"/>
    <col min="14863" max="14868" width="10.7265625" style="13" customWidth="1"/>
    <col min="14869" max="15104" width="9.1796875" style="13"/>
    <col min="15105" max="15105" width="2.453125" style="13" customWidth="1"/>
    <col min="15106" max="15106" width="30.7265625" style="13" customWidth="1"/>
    <col min="15107" max="15107" width="3.7265625" style="13" customWidth="1"/>
    <col min="15108" max="15108" width="6.81640625" style="13" customWidth="1"/>
    <col min="15109" max="15114" width="10.7265625" style="13" customWidth="1"/>
    <col min="15115" max="15115" width="6.26953125" style="13" customWidth="1"/>
    <col min="15116" max="15116" width="30.7265625" style="13" customWidth="1"/>
    <col min="15117" max="15118" width="11" style="13" customWidth="1"/>
    <col min="15119" max="15124" width="10.7265625" style="13" customWidth="1"/>
    <col min="15125" max="15360" width="9.1796875" style="13"/>
    <col min="15361" max="15361" width="2.453125" style="13" customWidth="1"/>
    <col min="15362" max="15362" width="30.7265625" style="13" customWidth="1"/>
    <col min="15363" max="15363" width="3.7265625" style="13" customWidth="1"/>
    <col min="15364" max="15364" width="6.81640625" style="13" customWidth="1"/>
    <col min="15365" max="15370" width="10.7265625" style="13" customWidth="1"/>
    <col min="15371" max="15371" width="6.26953125" style="13" customWidth="1"/>
    <col min="15372" max="15372" width="30.7265625" style="13" customWidth="1"/>
    <col min="15373" max="15374" width="11" style="13" customWidth="1"/>
    <col min="15375" max="15380" width="10.7265625" style="13" customWidth="1"/>
    <col min="15381" max="15616" width="9.1796875" style="13"/>
    <col min="15617" max="15617" width="2.453125" style="13" customWidth="1"/>
    <col min="15618" max="15618" width="30.7265625" style="13" customWidth="1"/>
    <col min="15619" max="15619" width="3.7265625" style="13" customWidth="1"/>
    <col min="15620" max="15620" width="6.81640625" style="13" customWidth="1"/>
    <col min="15621" max="15626" width="10.7265625" style="13" customWidth="1"/>
    <col min="15627" max="15627" width="6.26953125" style="13" customWidth="1"/>
    <col min="15628" max="15628" width="30.7265625" style="13" customWidth="1"/>
    <col min="15629" max="15630" width="11" style="13" customWidth="1"/>
    <col min="15631" max="15636" width="10.7265625" style="13" customWidth="1"/>
    <col min="15637" max="15872" width="9.1796875" style="13"/>
    <col min="15873" max="15873" width="2.453125" style="13" customWidth="1"/>
    <col min="15874" max="15874" width="30.7265625" style="13" customWidth="1"/>
    <col min="15875" max="15875" width="3.7265625" style="13" customWidth="1"/>
    <col min="15876" max="15876" width="6.81640625" style="13" customWidth="1"/>
    <col min="15877" max="15882" width="10.7265625" style="13" customWidth="1"/>
    <col min="15883" max="15883" width="6.26953125" style="13" customWidth="1"/>
    <col min="15884" max="15884" width="30.7265625" style="13" customWidth="1"/>
    <col min="15885" max="15886" width="11" style="13" customWidth="1"/>
    <col min="15887" max="15892" width="10.7265625" style="13" customWidth="1"/>
    <col min="15893" max="16128" width="9.1796875" style="13"/>
    <col min="16129" max="16129" width="2.453125" style="13" customWidth="1"/>
    <col min="16130" max="16130" width="30.7265625" style="13" customWidth="1"/>
    <col min="16131" max="16131" width="3.7265625" style="13" customWidth="1"/>
    <col min="16132" max="16132" width="6.81640625" style="13" customWidth="1"/>
    <col min="16133" max="16138" width="10.7265625" style="13" customWidth="1"/>
    <col min="16139" max="16139" width="6.26953125" style="13" customWidth="1"/>
    <col min="16140" max="16140" width="30.7265625" style="13" customWidth="1"/>
    <col min="16141" max="16142" width="11" style="13" customWidth="1"/>
    <col min="16143" max="16148" width="10.7265625" style="13" customWidth="1"/>
    <col min="16149" max="16384" width="9.1796875" style="13"/>
  </cols>
  <sheetData>
    <row r="1" spans="2:21" x14ac:dyDescent="0.35">
      <c r="B1" s="11"/>
      <c r="C1" s="11"/>
      <c r="D1" s="11"/>
      <c r="F1" s="11"/>
      <c r="G1" s="11"/>
      <c r="H1" s="11"/>
      <c r="I1" s="11"/>
      <c r="J1" s="11"/>
      <c r="K1" s="11"/>
      <c r="L1" s="11"/>
      <c r="M1" s="11"/>
      <c r="N1" s="11"/>
      <c r="P1" s="11"/>
      <c r="Q1" s="11"/>
      <c r="R1" s="11"/>
      <c r="S1" s="11"/>
      <c r="T1" s="11"/>
      <c r="U1" s="11"/>
    </row>
    <row r="2" spans="2:21" x14ac:dyDescent="0.35">
      <c r="B2" s="11"/>
      <c r="C2" s="11"/>
      <c r="D2" s="11"/>
      <c r="F2" s="11"/>
      <c r="G2" s="11"/>
      <c r="H2" s="11"/>
      <c r="I2" s="11"/>
      <c r="J2" s="11"/>
      <c r="K2" s="11"/>
      <c r="L2" s="11"/>
      <c r="M2" s="11"/>
      <c r="N2" s="11"/>
      <c r="P2" s="11"/>
      <c r="Q2" s="11"/>
      <c r="R2" s="11"/>
      <c r="S2" s="11"/>
      <c r="T2" s="11"/>
      <c r="U2" s="11"/>
    </row>
    <row r="3" spans="2:21" x14ac:dyDescent="0.35">
      <c r="B3" s="11"/>
      <c r="C3" s="11"/>
      <c r="D3" s="11"/>
      <c r="F3" s="11"/>
      <c r="G3" s="11"/>
      <c r="H3" s="11"/>
      <c r="I3" s="11"/>
      <c r="J3" s="11"/>
      <c r="K3" s="11"/>
      <c r="L3" s="11"/>
      <c r="M3" s="11"/>
      <c r="N3" s="11"/>
      <c r="P3" s="11"/>
      <c r="Q3" s="11"/>
      <c r="R3" s="11"/>
      <c r="S3" s="11"/>
      <c r="T3" s="11"/>
      <c r="U3" s="11"/>
    </row>
    <row r="4" spans="2:21" ht="23" x14ac:dyDescent="0.5">
      <c r="B4" s="72" t="s">
        <v>37</v>
      </c>
      <c r="C4" s="11"/>
      <c r="D4" s="11"/>
      <c r="F4" s="11"/>
      <c r="G4" s="11"/>
      <c r="H4" s="11"/>
      <c r="I4" s="11"/>
      <c r="J4" s="11"/>
      <c r="K4" s="11"/>
      <c r="L4" s="11"/>
      <c r="M4" s="11"/>
      <c r="N4" s="11"/>
      <c r="P4" s="11"/>
      <c r="Q4" s="11"/>
      <c r="R4" s="11"/>
      <c r="S4" s="11"/>
      <c r="T4" s="11"/>
      <c r="U4" s="11"/>
    </row>
    <row r="5" spans="2:21" ht="18.75" customHeight="1" x14ac:dyDescent="0.25">
      <c r="B5" s="14" t="s">
        <v>122</v>
      </c>
      <c r="C5" s="11"/>
      <c r="D5" s="11"/>
      <c r="F5" s="11"/>
      <c r="G5" s="11"/>
      <c r="H5" s="11"/>
      <c r="I5" s="11"/>
      <c r="J5" s="11"/>
      <c r="K5" s="11"/>
      <c r="L5" s="11"/>
      <c r="M5" s="11"/>
      <c r="N5" s="11"/>
      <c r="P5" s="11"/>
      <c r="Q5" s="11"/>
      <c r="R5" s="11"/>
      <c r="S5" s="11"/>
      <c r="T5" s="11"/>
      <c r="U5" s="11"/>
    </row>
    <row r="6" spans="2:21" ht="15" thickBot="1" x14ac:dyDescent="0.4">
      <c r="B6" s="11"/>
      <c r="C6" s="11"/>
      <c r="D6" s="11"/>
      <c r="F6" s="15"/>
      <c r="G6" s="15"/>
      <c r="H6" s="15"/>
      <c r="I6" s="15"/>
      <c r="J6" s="15"/>
      <c r="K6" s="15"/>
      <c r="L6" s="15"/>
      <c r="M6" s="11"/>
      <c r="N6" s="11"/>
      <c r="P6" s="11"/>
      <c r="Q6" s="11"/>
      <c r="R6" s="11"/>
      <c r="S6" s="11"/>
      <c r="T6" s="11"/>
      <c r="U6" s="11"/>
    </row>
    <row r="7" spans="2:21" ht="12.75" customHeight="1" thickBot="1" x14ac:dyDescent="0.4">
      <c r="B7" s="136" t="s">
        <v>38</v>
      </c>
      <c r="C7" s="138" t="s">
        <v>39</v>
      </c>
      <c r="D7" s="139"/>
      <c r="E7" s="142" t="s">
        <v>40</v>
      </c>
      <c r="F7" s="143"/>
      <c r="G7" s="143"/>
      <c r="H7" s="143"/>
      <c r="I7" s="143"/>
      <c r="J7" s="144"/>
      <c r="K7" s="16"/>
      <c r="L7" s="145" t="s">
        <v>38</v>
      </c>
      <c r="M7" s="129" t="s">
        <v>39</v>
      </c>
      <c r="N7" s="17"/>
      <c r="O7" s="131" t="s">
        <v>41</v>
      </c>
      <c r="P7" s="132"/>
      <c r="Q7" s="132"/>
      <c r="R7" s="132"/>
      <c r="S7" s="132"/>
      <c r="T7" s="133"/>
      <c r="U7" s="11"/>
    </row>
    <row r="8" spans="2:21" ht="49.9" customHeight="1" thickBot="1" x14ac:dyDescent="0.4">
      <c r="B8" s="137"/>
      <c r="C8" s="140"/>
      <c r="D8" s="141"/>
      <c r="E8" s="18" t="s">
        <v>42</v>
      </c>
      <c r="F8" s="19" t="s">
        <v>43</v>
      </c>
      <c r="G8" s="19" t="s">
        <v>44</v>
      </c>
      <c r="H8" s="19" t="s">
        <v>45</v>
      </c>
      <c r="I8" s="19" t="s">
        <v>46</v>
      </c>
      <c r="J8" s="20" t="s">
        <v>47</v>
      </c>
      <c r="K8" s="21"/>
      <c r="L8" s="146"/>
      <c r="M8" s="130"/>
      <c r="N8" s="22" t="s">
        <v>48</v>
      </c>
      <c r="O8" s="23" t="s">
        <v>42</v>
      </c>
      <c r="P8" s="24" t="s">
        <v>43</v>
      </c>
      <c r="Q8" s="24" t="s">
        <v>44</v>
      </c>
      <c r="R8" s="24" t="s">
        <v>45</v>
      </c>
      <c r="S8" s="24" t="s">
        <v>46</v>
      </c>
      <c r="T8" s="25" t="s">
        <v>47</v>
      </c>
      <c r="U8" s="11"/>
    </row>
    <row r="9" spans="2:21" x14ac:dyDescent="0.35">
      <c r="B9" s="26" t="s">
        <v>49</v>
      </c>
      <c r="C9" s="147" t="s">
        <v>50</v>
      </c>
      <c r="D9" s="148"/>
      <c r="E9" s="27">
        <v>1</v>
      </c>
      <c r="F9" s="28">
        <f>E9*0.2</f>
        <v>0.2</v>
      </c>
      <c r="G9" s="28">
        <f>E9*0.65</f>
        <v>0.65</v>
      </c>
      <c r="H9" s="28">
        <v>0</v>
      </c>
      <c r="I9" s="28">
        <f>E9*0.15</f>
        <v>0.15</v>
      </c>
      <c r="J9" s="29">
        <v>0</v>
      </c>
      <c r="K9" s="30"/>
      <c r="L9" s="26" t="s">
        <v>49</v>
      </c>
      <c r="M9" s="31" t="s">
        <v>50</v>
      </c>
      <c r="N9" s="32">
        <f>O9/E9</f>
        <v>0</v>
      </c>
      <c r="O9" s="33"/>
      <c r="P9" s="28">
        <f>O9*0.2</f>
        <v>0</v>
      </c>
      <c r="Q9" s="28">
        <f>O9*0.65</f>
        <v>0</v>
      </c>
      <c r="R9" s="28">
        <v>0</v>
      </c>
      <c r="S9" s="28">
        <f>O9*0.15</f>
        <v>0</v>
      </c>
      <c r="T9" s="29">
        <v>0</v>
      </c>
      <c r="U9" s="11"/>
    </row>
    <row r="10" spans="2:21" x14ac:dyDescent="0.35">
      <c r="B10" s="34" t="s">
        <v>51</v>
      </c>
      <c r="C10" s="134" t="s">
        <v>50</v>
      </c>
      <c r="D10" s="135"/>
      <c r="E10" s="35">
        <v>2</v>
      </c>
      <c r="F10" s="36">
        <f>E10*0.8</f>
        <v>1.6</v>
      </c>
      <c r="G10" s="36">
        <f>E10*0.2</f>
        <v>0.4</v>
      </c>
      <c r="H10" s="36">
        <v>0</v>
      </c>
      <c r="I10" s="36">
        <v>0</v>
      </c>
      <c r="J10" s="37">
        <v>0</v>
      </c>
      <c r="K10" s="30"/>
      <c r="L10" s="34" t="s">
        <v>51</v>
      </c>
      <c r="M10" s="38" t="s">
        <v>50</v>
      </c>
      <c r="N10" s="39">
        <f t="shared" ref="N10:N29" si="0">O10/E10</f>
        <v>0</v>
      </c>
      <c r="O10" s="40"/>
      <c r="P10" s="36">
        <f>O10*0.8</f>
        <v>0</v>
      </c>
      <c r="Q10" s="36">
        <f>O10*0.2</f>
        <v>0</v>
      </c>
      <c r="R10" s="36">
        <v>0</v>
      </c>
      <c r="S10" s="36">
        <v>0</v>
      </c>
      <c r="T10" s="37">
        <v>0</v>
      </c>
      <c r="U10" s="11"/>
    </row>
    <row r="11" spans="2:21" x14ac:dyDescent="0.35">
      <c r="B11" s="34" t="s">
        <v>52</v>
      </c>
      <c r="C11" s="134" t="s">
        <v>50</v>
      </c>
      <c r="D11" s="135"/>
      <c r="E11" s="35">
        <v>1</v>
      </c>
      <c r="F11" s="36">
        <v>0</v>
      </c>
      <c r="G11" s="36">
        <f>E11*0.05</f>
        <v>0.05</v>
      </c>
      <c r="H11" s="36">
        <f>E11*0.9</f>
        <v>0.9</v>
      </c>
      <c r="I11" s="36">
        <f>E11*0.05</f>
        <v>0.05</v>
      </c>
      <c r="J11" s="37">
        <v>0</v>
      </c>
      <c r="K11" s="30"/>
      <c r="L11" s="34" t="s">
        <v>52</v>
      </c>
      <c r="M11" s="38" t="s">
        <v>50</v>
      </c>
      <c r="N11" s="39">
        <f>O11/E11</f>
        <v>0</v>
      </c>
      <c r="O11" s="40"/>
      <c r="P11" s="36">
        <v>0</v>
      </c>
      <c r="Q11" s="36">
        <f>O11*0.05</f>
        <v>0</v>
      </c>
      <c r="R11" s="36">
        <f>O11*0.9</f>
        <v>0</v>
      </c>
      <c r="S11" s="36">
        <f>O11*0.05</f>
        <v>0</v>
      </c>
      <c r="T11" s="37">
        <v>0</v>
      </c>
      <c r="U11" s="11"/>
    </row>
    <row r="12" spans="2:21" x14ac:dyDescent="0.35">
      <c r="B12" s="34" t="s">
        <v>53</v>
      </c>
      <c r="C12" s="134" t="s">
        <v>50</v>
      </c>
      <c r="D12" s="135"/>
      <c r="E12" s="35">
        <v>1</v>
      </c>
      <c r="F12" s="36">
        <f>E12*0.85</f>
        <v>0.85</v>
      </c>
      <c r="G12" s="36">
        <f>E12*0.15</f>
        <v>0.15</v>
      </c>
      <c r="H12" s="36">
        <v>0</v>
      </c>
      <c r="I12" s="36">
        <v>0</v>
      </c>
      <c r="J12" s="37">
        <v>0</v>
      </c>
      <c r="K12" s="30"/>
      <c r="L12" s="34" t="s">
        <v>53</v>
      </c>
      <c r="M12" s="38" t="s">
        <v>50</v>
      </c>
      <c r="N12" s="39">
        <f t="shared" si="0"/>
        <v>0</v>
      </c>
      <c r="O12" s="40"/>
      <c r="P12" s="36">
        <f>O12*0.85</f>
        <v>0</v>
      </c>
      <c r="Q12" s="36">
        <f>O12*0.15</f>
        <v>0</v>
      </c>
      <c r="R12" s="36">
        <v>0</v>
      </c>
      <c r="S12" s="36">
        <v>0</v>
      </c>
      <c r="T12" s="37">
        <v>0</v>
      </c>
      <c r="U12" s="11"/>
    </row>
    <row r="13" spans="2:21" x14ac:dyDescent="0.35">
      <c r="B13" s="34" t="s">
        <v>54</v>
      </c>
      <c r="C13" s="134" t="s">
        <v>50</v>
      </c>
      <c r="D13" s="135"/>
      <c r="E13" s="35">
        <v>2</v>
      </c>
      <c r="F13" s="36">
        <v>0</v>
      </c>
      <c r="G13" s="36">
        <v>0</v>
      </c>
      <c r="H13" s="36">
        <f>E13*0.25</f>
        <v>0.5</v>
      </c>
      <c r="I13" s="36">
        <f>E13*0.75</f>
        <v>1.5</v>
      </c>
      <c r="J13" s="37">
        <v>0</v>
      </c>
      <c r="K13" s="30"/>
      <c r="L13" s="34" t="s">
        <v>54</v>
      </c>
      <c r="M13" s="38" t="s">
        <v>50</v>
      </c>
      <c r="N13" s="39">
        <f t="shared" si="0"/>
        <v>0</v>
      </c>
      <c r="O13" s="40"/>
      <c r="P13" s="36">
        <v>0</v>
      </c>
      <c r="Q13" s="36">
        <v>0</v>
      </c>
      <c r="R13" s="36">
        <f>O13*0.25</f>
        <v>0</v>
      </c>
      <c r="S13" s="36">
        <f>O13*0.75</f>
        <v>0</v>
      </c>
      <c r="T13" s="37">
        <v>0</v>
      </c>
      <c r="U13" s="11"/>
    </row>
    <row r="14" spans="2:21" x14ac:dyDescent="0.35">
      <c r="B14" s="34" t="s">
        <v>55</v>
      </c>
      <c r="C14" s="134" t="s">
        <v>50</v>
      </c>
      <c r="D14" s="135"/>
      <c r="E14" s="35">
        <v>2</v>
      </c>
      <c r="F14" s="36">
        <v>0</v>
      </c>
      <c r="G14" s="36">
        <v>0</v>
      </c>
      <c r="H14" s="36">
        <f>E14*0.3</f>
        <v>0.6</v>
      </c>
      <c r="I14" s="36">
        <f>E14*0.7</f>
        <v>1.4</v>
      </c>
      <c r="J14" s="37">
        <v>0</v>
      </c>
      <c r="K14" s="30"/>
      <c r="L14" s="34" t="s">
        <v>55</v>
      </c>
      <c r="M14" s="38" t="s">
        <v>50</v>
      </c>
      <c r="N14" s="39">
        <f t="shared" si="0"/>
        <v>0</v>
      </c>
      <c r="O14" s="40"/>
      <c r="P14" s="36">
        <v>0</v>
      </c>
      <c r="Q14" s="36">
        <v>0</v>
      </c>
      <c r="R14" s="36">
        <f>O14*0.3</f>
        <v>0</v>
      </c>
      <c r="S14" s="36">
        <f>O14*0.7</f>
        <v>0</v>
      </c>
      <c r="T14" s="37">
        <v>0</v>
      </c>
      <c r="U14" s="11"/>
    </row>
    <row r="15" spans="2:21" x14ac:dyDescent="0.35">
      <c r="B15" s="34" t="s">
        <v>56</v>
      </c>
      <c r="C15" s="134" t="s">
        <v>50</v>
      </c>
      <c r="D15" s="135"/>
      <c r="E15" s="35">
        <v>3</v>
      </c>
      <c r="F15" s="36">
        <f>E15*0.05</f>
        <v>0.15000000000000002</v>
      </c>
      <c r="G15" s="36">
        <f>E15*0.05</f>
        <v>0.15000000000000002</v>
      </c>
      <c r="H15" s="36">
        <f>E15*0.9</f>
        <v>2.7</v>
      </c>
      <c r="I15" s="36">
        <v>0</v>
      </c>
      <c r="J15" s="37">
        <v>0</v>
      </c>
      <c r="K15" s="30"/>
      <c r="L15" s="34" t="s">
        <v>56</v>
      </c>
      <c r="M15" s="38" t="s">
        <v>50</v>
      </c>
      <c r="N15" s="39">
        <f t="shared" si="0"/>
        <v>0</v>
      </c>
      <c r="O15" s="40"/>
      <c r="P15" s="36">
        <f>O15*0.05</f>
        <v>0</v>
      </c>
      <c r="Q15" s="36">
        <f>O15*0.05</f>
        <v>0</v>
      </c>
      <c r="R15" s="36">
        <f>O15*0.9</f>
        <v>0</v>
      </c>
      <c r="S15" s="36">
        <v>0</v>
      </c>
      <c r="T15" s="37">
        <v>0</v>
      </c>
      <c r="U15" s="11"/>
    </row>
    <row r="16" spans="2:21" x14ac:dyDescent="0.35">
      <c r="B16" s="34" t="s">
        <v>57</v>
      </c>
      <c r="C16" s="134" t="s">
        <v>50</v>
      </c>
      <c r="D16" s="135"/>
      <c r="E16" s="35">
        <v>1</v>
      </c>
      <c r="F16" s="36">
        <v>0</v>
      </c>
      <c r="G16" s="36">
        <v>0</v>
      </c>
      <c r="H16" s="36">
        <v>0</v>
      </c>
      <c r="I16" s="36">
        <f>E16*0.5</f>
        <v>0.5</v>
      </c>
      <c r="J16" s="37">
        <f>E16*0.5</f>
        <v>0.5</v>
      </c>
      <c r="K16" s="30"/>
      <c r="L16" s="34" t="s">
        <v>57</v>
      </c>
      <c r="M16" s="38" t="s">
        <v>50</v>
      </c>
      <c r="N16" s="39">
        <f t="shared" si="0"/>
        <v>0</v>
      </c>
      <c r="O16" s="40"/>
      <c r="P16" s="36">
        <v>0</v>
      </c>
      <c r="Q16" s="36">
        <v>0</v>
      </c>
      <c r="R16" s="36">
        <v>0</v>
      </c>
      <c r="S16" s="36">
        <f>O16*0.5</f>
        <v>0</v>
      </c>
      <c r="T16" s="37">
        <f>O16*0.5</f>
        <v>0</v>
      </c>
      <c r="U16" s="11"/>
    </row>
    <row r="17" spans="2:21" x14ac:dyDescent="0.35">
      <c r="B17" s="34" t="s">
        <v>58</v>
      </c>
      <c r="C17" s="134" t="s">
        <v>59</v>
      </c>
      <c r="D17" s="135"/>
      <c r="E17" s="35">
        <v>1</v>
      </c>
      <c r="F17" s="36">
        <v>0</v>
      </c>
      <c r="G17" s="36">
        <f>E17*0.05</f>
        <v>0.05</v>
      </c>
      <c r="H17" s="36">
        <f>E17*0.95</f>
        <v>0.95</v>
      </c>
      <c r="I17" s="36">
        <v>0</v>
      </c>
      <c r="J17" s="37">
        <v>0</v>
      </c>
      <c r="K17" s="30"/>
      <c r="L17" s="34" t="s">
        <v>58</v>
      </c>
      <c r="M17" s="38" t="s">
        <v>59</v>
      </c>
      <c r="N17" s="39">
        <v>0</v>
      </c>
      <c r="O17" s="40"/>
      <c r="P17" s="36">
        <v>0</v>
      </c>
      <c r="Q17" s="36">
        <f>O17*0.05</f>
        <v>0</v>
      </c>
      <c r="R17" s="36">
        <f>O17*0.95</f>
        <v>0</v>
      </c>
      <c r="S17" s="36">
        <v>0</v>
      </c>
      <c r="T17" s="37">
        <f>O17*0.5</f>
        <v>0</v>
      </c>
      <c r="U17" s="11"/>
    </row>
    <row r="18" spans="2:21" x14ac:dyDescent="0.35">
      <c r="B18" s="34" t="s">
        <v>60</v>
      </c>
      <c r="C18" s="134" t="s">
        <v>50</v>
      </c>
      <c r="D18" s="135"/>
      <c r="E18" s="35">
        <v>1</v>
      </c>
      <c r="F18" s="36">
        <v>0</v>
      </c>
      <c r="G18" s="36">
        <v>0</v>
      </c>
      <c r="H18" s="36">
        <f>E18*0.25</f>
        <v>0.25</v>
      </c>
      <c r="I18" s="36">
        <f>E18*0.5</f>
        <v>0.5</v>
      </c>
      <c r="J18" s="37">
        <f>E18*0.25</f>
        <v>0.25</v>
      </c>
      <c r="K18" s="30"/>
      <c r="L18" s="34" t="s">
        <v>60</v>
      </c>
      <c r="M18" s="38" t="s">
        <v>50</v>
      </c>
      <c r="N18" s="39">
        <f t="shared" si="0"/>
        <v>0</v>
      </c>
      <c r="O18" s="40"/>
      <c r="P18" s="36">
        <v>0</v>
      </c>
      <c r="Q18" s="36">
        <v>0</v>
      </c>
      <c r="R18" s="36">
        <f>O18*0.25</f>
        <v>0</v>
      </c>
      <c r="S18" s="36">
        <f>O18*0.5</f>
        <v>0</v>
      </c>
      <c r="T18" s="37">
        <f>O18*0.25</f>
        <v>0</v>
      </c>
      <c r="U18" s="11"/>
    </row>
    <row r="19" spans="2:21" x14ac:dyDescent="0.35">
      <c r="B19" s="34" t="s">
        <v>61</v>
      </c>
      <c r="C19" s="134" t="s">
        <v>50</v>
      </c>
      <c r="D19" s="135"/>
      <c r="E19" s="35">
        <v>1</v>
      </c>
      <c r="F19" s="36">
        <v>0</v>
      </c>
      <c r="G19" s="36">
        <v>0</v>
      </c>
      <c r="H19" s="36">
        <f>E19*1</f>
        <v>1</v>
      </c>
      <c r="I19" s="36">
        <v>0</v>
      </c>
      <c r="J19" s="37">
        <v>0</v>
      </c>
      <c r="K19" s="30"/>
      <c r="L19" s="34" t="s">
        <v>61</v>
      </c>
      <c r="M19" s="38" t="s">
        <v>50</v>
      </c>
      <c r="N19" s="39">
        <f t="shared" si="0"/>
        <v>0</v>
      </c>
      <c r="O19" s="40"/>
      <c r="P19" s="36">
        <v>0</v>
      </c>
      <c r="Q19" s="36">
        <v>0</v>
      </c>
      <c r="R19" s="36">
        <f>O19*1</f>
        <v>0</v>
      </c>
      <c r="S19" s="36">
        <v>0</v>
      </c>
      <c r="T19" s="37">
        <v>0</v>
      </c>
      <c r="U19" s="11"/>
    </row>
    <row r="20" spans="2:21" x14ac:dyDescent="0.35">
      <c r="B20" s="34" t="s">
        <v>62</v>
      </c>
      <c r="C20" s="134" t="s">
        <v>50</v>
      </c>
      <c r="D20" s="135"/>
      <c r="E20" s="35">
        <v>2</v>
      </c>
      <c r="F20" s="36">
        <v>0</v>
      </c>
      <c r="G20" s="36">
        <v>0</v>
      </c>
      <c r="H20" s="36">
        <v>0</v>
      </c>
      <c r="I20" s="36" t="s">
        <v>139</v>
      </c>
      <c r="J20" s="37">
        <f>E20*0.02</f>
        <v>0.04</v>
      </c>
      <c r="K20" s="30"/>
      <c r="L20" s="34" t="s">
        <v>62</v>
      </c>
      <c r="M20" s="38" t="s">
        <v>50</v>
      </c>
      <c r="N20" s="39">
        <f t="shared" si="0"/>
        <v>0</v>
      </c>
      <c r="O20" s="40"/>
      <c r="P20" s="36">
        <v>0</v>
      </c>
      <c r="Q20" s="36">
        <v>0</v>
      </c>
      <c r="R20" s="36">
        <v>0</v>
      </c>
      <c r="S20" s="36">
        <f>O20*0.98</f>
        <v>0</v>
      </c>
      <c r="T20" s="37">
        <f>O20*0.02</f>
        <v>0</v>
      </c>
      <c r="U20" s="11"/>
    </row>
    <row r="21" spans="2:21" x14ac:dyDescent="0.35">
      <c r="B21" s="34" t="s">
        <v>63</v>
      </c>
      <c r="C21" s="134" t="s">
        <v>50</v>
      </c>
      <c r="D21" s="135"/>
      <c r="E21" s="35">
        <v>5</v>
      </c>
      <c r="F21" s="36">
        <v>0</v>
      </c>
      <c r="G21" s="36">
        <v>0</v>
      </c>
      <c r="H21" s="36">
        <v>0</v>
      </c>
      <c r="I21" s="36">
        <f>E21*0.98</f>
        <v>4.9000000000000004</v>
      </c>
      <c r="J21" s="37">
        <f>E21*0.02</f>
        <v>0.1</v>
      </c>
      <c r="K21" s="30"/>
      <c r="L21" s="34" t="s">
        <v>63</v>
      </c>
      <c r="M21" s="38" t="s">
        <v>50</v>
      </c>
      <c r="N21" s="39">
        <f t="shared" si="0"/>
        <v>0</v>
      </c>
      <c r="O21" s="40"/>
      <c r="P21" s="36">
        <v>0</v>
      </c>
      <c r="Q21" s="36">
        <v>0</v>
      </c>
      <c r="R21" s="36">
        <f>O21*0.1</f>
        <v>0</v>
      </c>
      <c r="S21" s="36">
        <f>O21*0.9</f>
        <v>0</v>
      </c>
      <c r="T21" s="37">
        <v>0</v>
      </c>
      <c r="U21" s="11"/>
    </row>
    <row r="22" spans="2:21" x14ac:dyDescent="0.35">
      <c r="B22" s="34" t="s">
        <v>64</v>
      </c>
      <c r="C22" s="134" t="s">
        <v>65</v>
      </c>
      <c r="D22" s="135"/>
      <c r="E22" s="35">
        <v>15</v>
      </c>
      <c r="F22" s="36">
        <v>0</v>
      </c>
      <c r="G22" s="36">
        <v>0</v>
      </c>
      <c r="H22" s="36">
        <v>0</v>
      </c>
      <c r="I22" s="36">
        <f>E23*0.9</f>
        <v>0.9</v>
      </c>
      <c r="J22" s="37">
        <v>1</v>
      </c>
      <c r="K22" s="30"/>
      <c r="L22" s="34" t="s">
        <v>64</v>
      </c>
      <c r="M22" s="38" t="s">
        <v>65</v>
      </c>
      <c r="N22" s="39">
        <f t="shared" si="0"/>
        <v>0</v>
      </c>
      <c r="O22" s="40"/>
      <c r="P22" s="36">
        <v>0</v>
      </c>
      <c r="Q22" s="36">
        <v>0</v>
      </c>
      <c r="R22" s="36">
        <v>0</v>
      </c>
      <c r="S22" s="36">
        <f>O22*0.95</f>
        <v>0</v>
      </c>
      <c r="T22" s="37">
        <f>O22*0.05</f>
        <v>0</v>
      </c>
      <c r="U22" s="11"/>
    </row>
    <row r="23" spans="2:21" ht="20" x14ac:dyDescent="0.35">
      <c r="B23" s="34" t="s">
        <v>66</v>
      </c>
      <c r="C23" s="134" t="s">
        <v>67</v>
      </c>
      <c r="D23" s="135"/>
      <c r="E23" s="35">
        <v>1</v>
      </c>
      <c r="F23" s="36">
        <v>0</v>
      </c>
      <c r="G23" s="36">
        <v>0</v>
      </c>
      <c r="H23" s="36">
        <f>E23*0.3</f>
        <v>0.3</v>
      </c>
      <c r="I23" s="36">
        <f>E23*0.7</f>
        <v>0.7</v>
      </c>
      <c r="J23" s="37">
        <v>0</v>
      </c>
      <c r="K23" s="30"/>
      <c r="L23" s="34" t="s">
        <v>66</v>
      </c>
      <c r="M23" s="38" t="s">
        <v>68</v>
      </c>
      <c r="N23" s="39">
        <f t="shared" si="0"/>
        <v>0</v>
      </c>
      <c r="O23" s="40"/>
      <c r="P23" s="36">
        <v>0</v>
      </c>
      <c r="Q23" s="36">
        <v>0</v>
      </c>
      <c r="R23" s="36">
        <f>O23*0.3</f>
        <v>0</v>
      </c>
      <c r="S23" s="36">
        <f>O23*0.7</f>
        <v>0</v>
      </c>
      <c r="T23" s="37">
        <v>0</v>
      </c>
      <c r="U23" s="11"/>
    </row>
    <row r="24" spans="2:21" x14ac:dyDescent="0.35">
      <c r="B24" s="34" t="s">
        <v>69</v>
      </c>
      <c r="C24" s="134" t="s">
        <v>50</v>
      </c>
      <c r="D24" s="135"/>
      <c r="E24" s="35">
        <v>0.1</v>
      </c>
      <c r="F24" s="36">
        <v>0</v>
      </c>
      <c r="G24" s="36">
        <v>0</v>
      </c>
      <c r="H24" s="36">
        <f>E24*0.3</f>
        <v>0.03</v>
      </c>
      <c r="I24" s="36">
        <f>E24*0.7</f>
        <v>6.9999999999999993E-2</v>
      </c>
      <c r="J24" s="37">
        <v>0</v>
      </c>
      <c r="K24" s="30"/>
      <c r="L24" s="34" t="s">
        <v>69</v>
      </c>
      <c r="M24" s="38" t="s">
        <v>50</v>
      </c>
      <c r="N24" s="39">
        <f t="shared" si="0"/>
        <v>0</v>
      </c>
      <c r="O24" s="40"/>
      <c r="P24" s="36">
        <v>0</v>
      </c>
      <c r="Q24" s="36">
        <v>0</v>
      </c>
      <c r="R24" s="36">
        <f>O24*0.3</f>
        <v>0</v>
      </c>
      <c r="S24" s="36">
        <f>O24*0.7</f>
        <v>0</v>
      </c>
      <c r="T24" s="37">
        <v>0</v>
      </c>
      <c r="U24" s="11"/>
    </row>
    <row r="25" spans="2:21" x14ac:dyDescent="0.35">
      <c r="B25" s="34" t="s">
        <v>70</v>
      </c>
      <c r="C25" s="134" t="s">
        <v>71</v>
      </c>
      <c r="D25" s="135"/>
      <c r="E25" s="35">
        <v>0.5</v>
      </c>
      <c r="F25" s="36">
        <f>E25*0.05</f>
        <v>2.5000000000000001E-2</v>
      </c>
      <c r="G25" s="36">
        <f>E25*0.05</f>
        <v>2.5000000000000001E-2</v>
      </c>
      <c r="H25" s="36">
        <f>E25*0.9</f>
        <v>0.45</v>
      </c>
      <c r="I25" s="36">
        <v>0</v>
      </c>
      <c r="J25" s="37">
        <v>0</v>
      </c>
      <c r="K25" s="30"/>
      <c r="L25" s="34" t="s">
        <v>70</v>
      </c>
      <c r="M25" s="38" t="s">
        <v>72</v>
      </c>
      <c r="N25" s="39">
        <f t="shared" si="0"/>
        <v>0</v>
      </c>
      <c r="O25" s="40"/>
      <c r="P25" s="36">
        <f>O25*0.05</f>
        <v>0</v>
      </c>
      <c r="Q25" s="36">
        <f>O25*0.05</f>
        <v>0</v>
      </c>
      <c r="R25" s="36">
        <f>O25*0.9</f>
        <v>0</v>
      </c>
      <c r="S25" s="36">
        <v>0</v>
      </c>
      <c r="T25" s="37">
        <v>0</v>
      </c>
      <c r="U25" s="11"/>
    </row>
    <row r="26" spans="2:21" x14ac:dyDescent="0.35">
      <c r="B26" s="34" t="s">
        <v>73</v>
      </c>
      <c r="C26" s="134" t="s">
        <v>74</v>
      </c>
      <c r="D26" s="135"/>
      <c r="E26" s="35">
        <v>1</v>
      </c>
      <c r="F26" s="36">
        <v>0</v>
      </c>
      <c r="G26" s="36">
        <f>E26*0.05</f>
        <v>0.05</v>
      </c>
      <c r="H26" s="36">
        <f>E26*0.9</f>
        <v>0.9</v>
      </c>
      <c r="I26" s="36">
        <f>E26*0.05</f>
        <v>0.05</v>
      </c>
      <c r="J26" s="37">
        <v>0</v>
      </c>
      <c r="K26" s="30"/>
      <c r="L26" s="34" t="s">
        <v>73</v>
      </c>
      <c r="M26" s="38" t="s">
        <v>74</v>
      </c>
      <c r="N26" s="39">
        <f t="shared" si="0"/>
        <v>0</v>
      </c>
      <c r="O26" s="40"/>
      <c r="P26" s="36">
        <v>0</v>
      </c>
      <c r="Q26" s="36">
        <f>O26*0.05</f>
        <v>0</v>
      </c>
      <c r="R26" s="36">
        <f>O26*0.9</f>
        <v>0</v>
      </c>
      <c r="S26" s="36">
        <f>O26*0.05</f>
        <v>0</v>
      </c>
      <c r="T26" s="37">
        <v>0</v>
      </c>
      <c r="U26" s="11"/>
    </row>
    <row r="27" spans="2:21" x14ac:dyDescent="0.35">
      <c r="B27" s="34" t="s">
        <v>75</v>
      </c>
      <c r="C27" s="134" t="s">
        <v>76</v>
      </c>
      <c r="D27" s="135"/>
      <c r="E27" s="35">
        <v>10</v>
      </c>
      <c r="F27" s="36">
        <f>E27*0.8</f>
        <v>8</v>
      </c>
      <c r="G27" s="36">
        <f>E27*0.2</f>
        <v>2</v>
      </c>
      <c r="H27" s="36">
        <v>0</v>
      </c>
      <c r="I27" s="36">
        <v>0</v>
      </c>
      <c r="J27" s="37">
        <v>0</v>
      </c>
      <c r="K27" s="30"/>
      <c r="L27" s="34" t="s">
        <v>75</v>
      </c>
      <c r="M27" s="38" t="s">
        <v>76</v>
      </c>
      <c r="N27" s="39">
        <f t="shared" si="0"/>
        <v>0</v>
      </c>
      <c r="O27" s="40"/>
      <c r="P27" s="36">
        <f>O27*0.8</f>
        <v>0</v>
      </c>
      <c r="Q27" s="36">
        <f>O27*0.2</f>
        <v>0</v>
      </c>
      <c r="R27" s="36">
        <v>0</v>
      </c>
      <c r="S27" s="36">
        <v>0</v>
      </c>
      <c r="T27" s="37">
        <v>0</v>
      </c>
      <c r="U27" s="11"/>
    </row>
    <row r="28" spans="2:21" x14ac:dyDescent="0.35">
      <c r="B28" s="34" t="s">
        <v>77</v>
      </c>
      <c r="C28" s="134" t="s">
        <v>78</v>
      </c>
      <c r="D28" s="135"/>
      <c r="E28" s="35">
        <v>2</v>
      </c>
      <c r="F28" s="36">
        <v>0</v>
      </c>
      <c r="G28" s="36">
        <v>0</v>
      </c>
      <c r="H28" s="36">
        <f>E28*1</f>
        <v>2</v>
      </c>
      <c r="I28" s="36">
        <v>0</v>
      </c>
      <c r="J28" s="37">
        <v>0</v>
      </c>
      <c r="K28" s="30"/>
      <c r="L28" s="34" t="s">
        <v>77</v>
      </c>
      <c r="M28" s="38" t="s">
        <v>78</v>
      </c>
      <c r="N28" s="39">
        <f t="shared" si="0"/>
        <v>0</v>
      </c>
      <c r="O28" s="41"/>
      <c r="P28" s="36">
        <v>0</v>
      </c>
      <c r="Q28" s="36">
        <v>0</v>
      </c>
      <c r="R28" s="36">
        <f>O28*1</f>
        <v>0</v>
      </c>
      <c r="S28" s="36">
        <v>0</v>
      </c>
      <c r="T28" s="37">
        <v>0</v>
      </c>
      <c r="U28" s="11"/>
    </row>
    <row r="29" spans="2:21" x14ac:dyDescent="0.35">
      <c r="B29" s="34" t="s">
        <v>79</v>
      </c>
      <c r="C29" s="134" t="s">
        <v>80</v>
      </c>
      <c r="D29" s="135"/>
      <c r="E29" s="35">
        <v>3</v>
      </c>
      <c r="F29" s="36">
        <v>0</v>
      </c>
      <c r="G29" s="36">
        <v>0</v>
      </c>
      <c r="H29" s="36">
        <f>E29*0.3</f>
        <v>0.89999999999999991</v>
      </c>
      <c r="I29" s="36">
        <f>E29*0.2</f>
        <v>0.60000000000000009</v>
      </c>
      <c r="J29" s="37">
        <f>E29*0.5</f>
        <v>1.5</v>
      </c>
      <c r="K29" s="30"/>
      <c r="L29" s="34" t="s">
        <v>79</v>
      </c>
      <c r="M29" s="38" t="s">
        <v>80</v>
      </c>
      <c r="N29" s="39">
        <f t="shared" si="0"/>
        <v>0</v>
      </c>
      <c r="O29" s="40"/>
      <c r="P29" s="36">
        <v>0</v>
      </c>
      <c r="Q29" s="36">
        <v>0</v>
      </c>
      <c r="R29" s="36">
        <f>O29*0.3</f>
        <v>0</v>
      </c>
      <c r="S29" s="36">
        <f>O29*0.2</f>
        <v>0</v>
      </c>
      <c r="T29" s="37">
        <f>O29*0.5</f>
        <v>0</v>
      </c>
      <c r="U29" s="11"/>
    </row>
    <row r="30" spans="2:21" ht="22.5" customHeight="1" thickBot="1" x14ac:dyDescent="0.4">
      <c r="B30" s="149" t="s">
        <v>81</v>
      </c>
      <c r="C30" s="150"/>
      <c r="D30" s="150"/>
      <c r="E30" s="42">
        <f t="shared" ref="E30:J30" si="1">SUM(E9:E29)</f>
        <v>55.6</v>
      </c>
      <c r="F30" s="43">
        <f t="shared" si="1"/>
        <v>10.824999999999999</v>
      </c>
      <c r="G30" s="43">
        <f t="shared" si="1"/>
        <v>3.5249999999999999</v>
      </c>
      <c r="H30" s="43">
        <f t="shared" si="1"/>
        <v>11.48</v>
      </c>
      <c r="I30" s="43">
        <f t="shared" si="1"/>
        <v>11.32</v>
      </c>
      <c r="J30" s="44">
        <f t="shared" si="1"/>
        <v>3.39</v>
      </c>
      <c r="K30" s="45"/>
      <c r="L30" s="151" t="s">
        <v>41</v>
      </c>
      <c r="M30" s="152"/>
      <c r="N30" s="46"/>
      <c r="O30" s="47">
        <f t="shared" ref="O30:T30" si="2">SUM(O9:O29)</f>
        <v>0</v>
      </c>
      <c r="P30" s="43">
        <f t="shared" si="2"/>
        <v>0</v>
      </c>
      <c r="Q30" s="43">
        <f t="shared" si="2"/>
        <v>0</v>
      </c>
      <c r="R30" s="43">
        <f t="shared" si="2"/>
        <v>0</v>
      </c>
      <c r="S30" s="43">
        <f t="shared" si="2"/>
        <v>0</v>
      </c>
      <c r="T30" s="44">
        <f t="shared" si="2"/>
        <v>0</v>
      </c>
      <c r="U30" s="11"/>
    </row>
    <row r="31" spans="2:21" x14ac:dyDescent="0.35">
      <c r="B31" s="11"/>
      <c r="C31" s="11"/>
      <c r="D31" s="11"/>
      <c r="E31" s="48"/>
      <c r="F31" s="11"/>
      <c r="G31" s="11"/>
      <c r="H31" s="11"/>
      <c r="I31" s="11"/>
      <c r="J31" s="11"/>
      <c r="K31" s="11"/>
      <c r="L31" s="11"/>
      <c r="M31" s="11"/>
      <c r="N31" s="11"/>
      <c r="P31" s="11"/>
      <c r="Q31" s="11"/>
      <c r="R31" s="11"/>
      <c r="S31" s="11"/>
      <c r="T31" s="11"/>
      <c r="U31" s="11"/>
    </row>
    <row r="32" spans="2:21" x14ac:dyDescent="0.35">
      <c r="B32" s="11"/>
      <c r="C32" s="11"/>
      <c r="D32" s="11"/>
      <c r="F32" s="11"/>
      <c r="G32" s="11"/>
      <c r="H32" s="11"/>
      <c r="I32" s="11"/>
      <c r="J32" s="11"/>
      <c r="K32" s="11"/>
      <c r="L32" s="49"/>
      <c r="M32" s="11"/>
      <c r="N32" s="11"/>
      <c r="P32" s="11"/>
      <c r="Q32" s="11"/>
      <c r="R32" s="11"/>
      <c r="S32" s="11"/>
      <c r="T32" s="11"/>
      <c r="U32" s="11"/>
    </row>
    <row r="33" spans="2:21" x14ac:dyDescent="0.35">
      <c r="B33" s="11"/>
      <c r="C33" s="11"/>
      <c r="D33" s="11"/>
      <c r="E33" s="50"/>
      <c r="F33" s="11"/>
      <c r="G33" s="11"/>
      <c r="H33" s="11"/>
      <c r="I33" s="11"/>
      <c r="J33" s="11"/>
      <c r="K33" s="11"/>
      <c r="L33" s="11"/>
      <c r="P33" s="11"/>
      <c r="Q33" s="11"/>
      <c r="R33" s="11"/>
      <c r="S33" s="11"/>
      <c r="T33" s="11"/>
      <c r="U33" s="11"/>
    </row>
    <row r="34" spans="2:21" x14ac:dyDescent="0.35">
      <c r="B34" s="11"/>
      <c r="C34" s="11"/>
      <c r="D34" s="11"/>
      <c r="E34" s="50"/>
      <c r="F34" s="11"/>
      <c r="G34" s="11"/>
      <c r="H34" s="11"/>
      <c r="I34" s="11"/>
      <c r="J34" s="11"/>
      <c r="K34" s="11"/>
      <c r="L34" s="11"/>
      <c r="M34" s="11"/>
      <c r="N34" s="11"/>
      <c r="P34" s="11"/>
      <c r="Q34" s="11"/>
      <c r="R34" s="11"/>
      <c r="S34" s="11"/>
      <c r="T34" s="11"/>
      <c r="U34" s="11"/>
    </row>
    <row r="35" spans="2:21" x14ac:dyDescent="0.35">
      <c r="B35" s="11"/>
      <c r="C35" s="11"/>
      <c r="D35" s="11"/>
      <c r="F35" s="11"/>
      <c r="G35" s="11"/>
      <c r="H35" s="11"/>
      <c r="I35" s="11"/>
      <c r="J35" s="11"/>
      <c r="K35" s="11"/>
      <c r="L35" s="11"/>
      <c r="M35" s="11"/>
      <c r="N35" s="11"/>
      <c r="P35" s="11"/>
      <c r="Q35" s="11"/>
      <c r="R35" s="11"/>
      <c r="S35" s="11"/>
      <c r="T35" s="11"/>
      <c r="U35" s="11"/>
    </row>
    <row r="36" spans="2:21" x14ac:dyDescent="0.35">
      <c r="B36" s="11"/>
      <c r="C36" s="11"/>
      <c r="D36" s="11"/>
      <c r="F36" s="11"/>
      <c r="G36" s="11"/>
      <c r="H36" s="11"/>
      <c r="I36" s="11"/>
      <c r="J36" s="11"/>
      <c r="K36" s="11"/>
      <c r="L36" s="11"/>
      <c r="M36" s="11"/>
      <c r="N36" s="11"/>
    </row>
    <row r="37" spans="2:21" x14ac:dyDescent="0.35">
      <c r="B37" s="11"/>
      <c r="C37" s="11"/>
      <c r="D37" s="11"/>
      <c r="F37" s="11"/>
      <c r="G37" s="11"/>
      <c r="H37" s="11"/>
      <c r="I37" s="11"/>
      <c r="J37" s="11"/>
      <c r="K37" s="11"/>
      <c r="L37" s="11"/>
      <c r="M37" s="11"/>
      <c r="N37" s="11"/>
    </row>
    <row r="38" spans="2:21" x14ac:dyDescent="0.35">
      <c r="B38" s="11"/>
      <c r="C38" s="11"/>
      <c r="D38" s="11"/>
      <c r="F38" s="11"/>
      <c r="G38" s="11"/>
      <c r="H38" s="11"/>
      <c r="I38" s="11"/>
      <c r="J38" s="11"/>
      <c r="K38" s="11"/>
      <c r="L38" s="11"/>
      <c r="M38" s="11"/>
      <c r="N38" s="11"/>
    </row>
    <row r="39" spans="2:21" x14ac:dyDescent="0.35">
      <c r="B39" s="11"/>
      <c r="C39" s="11"/>
      <c r="D39" s="11"/>
      <c r="F39" s="11"/>
      <c r="G39" s="11"/>
      <c r="H39" s="11"/>
      <c r="I39" s="11"/>
      <c r="J39" s="11"/>
      <c r="K39" s="11"/>
      <c r="L39" s="11"/>
      <c r="M39" s="11"/>
      <c r="N39" s="11"/>
    </row>
    <row r="40" spans="2:21" x14ac:dyDescent="0.35">
      <c r="B40" s="11"/>
      <c r="C40" s="11"/>
      <c r="D40" s="11"/>
      <c r="F40" s="11"/>
      <c r="G40" s="11"/>
      <c r="H40" s="11"/>
      <c r="I40" s="11"/>
      <c r="J40" s="11"/>
      <c r="K40" s="11"/>
      <c r="L40" s="11"/>
      <c r="M40" s="11"/>
      <c r="N40" s="11"/>
    </row>
    <row r="41" spans="2:21" x14ac:dyDescent="0.35">
      <c r="B41" s="11"/>
      <c r="C41" s="11"/>
      <c r="D41" s="11"/>
      <c r="F41" s="11"/>
      <c r="G41" s="11"/>
      <c r="H41" s="11"/>
      <c r="I41" s="11"/>
      <c r="J41" s="11"/>
      <c r="K41" s="11"/>
      <c r="L41" s="11"/>
    </row>
    <row r="42" spans="2:21" x14ac:dyDescent="0.35">
      <c r="B42" s="11"/>
      <c r="C42" s="11"/>
      <c r="D42" s="11"/>
      <c r="F42" s="11"/>
      <c r="G42" s="11"/>
      <c r="H42" s="11"/>
      <c r="I42" s="11"/>
      <c r="J42" s="11"/>
      <c r="K42" s="11"/>
      <c r="L42" s="11"/>
    </row>
    <row r="43" spans="2:21" x14ac:dyDescent="0.35">
      <c r="B43" s="11"/>
      <c r="C43" s="11"/>
      <c r="D43" s="11"/>
      <c r="F43" s="11"/>
      <c r="G43" s="11"/>
      <c r="H43" s="11"/>
      <c r="I43" s="11"/>
      <c r="J43" s="11"/>
      <c r="K43" s="11"/>
      <c r="L43" s="11"/>
      <c r="M43" s="11"/>
      <c r="N43" s="11"/>
    </row>
  </sheetData>
  <mergeCells count="29">
    <mergeCell ref="C27:D27"/>
    <mergeCell ref="C28:D28"/>
    <mergeCell ref="C29:D29"/>
    <mergeCell ref="B30:D30"/>
    <mergeCell ref="L30:M30"/>
    <mergeCell ref="C26:D26"/>
    <mergeCell ref="C15:D15"/>
    <mergeCell ref="C16:D16"/>
    <mergeCell ref="C17:D17"/>
    <mergeCell ref="C18:D18"/>
    <mergeCell ref="C19:D19"/>
    <mergeCell ref="C20:D20"/>
    <mergeCell ref="C21:D21"/>
    <mergeCell ref="C22:D22"/>
    <mergeCell ref="C23:D23"/>
    <mergeCell ref="C24:D24"/>
    <mergeCell ref="C25:D25"/>
    <mergeCell ref="M7:M8"/>
    <mergeCell ref="O7:T7"/>
    <mergeCell ref="C14:D14"/>
    <mergeCell ref="B7:B8"/>
    <mergeCell ref="C7:D8"/>
    <mergeCell ref="E7:J7"/>
    <mergeCell ref="L7:L8"/>
    <mergeCell ref="C9:D9"/>
    <mergeCell ref="C10:D10"/>
    <mergeCell ref="C11:D11"/>
    <mergeCell ref="C12:D12"/>
    <mergeCell ref="C13:D13"/>
  </mergeCells>
  <conditionalFormatting sqref="N9:N29">
    <cfRule type="cellIs" dxfId="3" priority="1" stopIfTrue="1" operator="lessThan">
      <formula>0.7</formula>
    </cfRule>
    <cfRule type="cellIs" dxfId="2" priority="2" stopIfTrue="1" operator="greaterThanOrEqual">
      <formula>1</formula>
    </cfRule>
    <cfRule type="cellIs" dxfId="1" priority="3" stopIfTrue="1" operator="between">
      <formula>0.7</formula>
      <formula>0.99</formula>
    </cfRule>
  </conditionalFormatting>
  <conditionalFormatting sqref="O9:O30">
    <cfRule type="cellIs" dxfId="0" priority="4" stopIfTrue="1" operator="equal">
      <formula>0</formula>
    </cfRule>
  </conditionalFormatting>
  <pageMargins left="0.7" right="0.7" top="0.75" bottom="0.75" header="0.3" footer="0.3"/>
  <pageSetup paperSize="9" scale="54"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0276C-390E-4DC5-9DF1-A83F18A60898}">
  <sheetPr>
    <pageSetUpPr fitToPage="1"/>
  </sheetPr>
  <dimension ref="A2:X8"/>
  <sheetViews>
    <sheetView workbookViewId="0">
      <selection activeCell="G9" sqref="G9"/>
    </sheetView>
  </sheetViews>
  <sheetFormatPr defaultRowHeight="14.5" x14ac:dyDescent="0.35"/>
  <sheetData>
    <row r="2" spans="1:24" x14ac:dyDescent="0.35">
      <c r="B2" s="153" t="s">
        <v>136</v>
      </c>
      <c r="C2" s="153"/>
      <c r="D2" s="153"/>
      <c r="E2" s="153"/>
    </row>
    <row r="3" spans="1:24" x14ac:dyDescent="0.35">
      <c r="B3" s="153"/>
      <c r="C3" s="153"/>
      <c r="D3" s="153"/>
      <c r="E3" s="153"/>
    </row>
    <row r="6" spans="1:24" ht="14.5" customHeight="1" x14ac:dyDescent="0.35">
      <c r="A6" s="68"/>
      <c r="B6" s="68"/>
      <c r="C6" s="68"/>
      <c r="D6" s="68"/>
      <c r="E6" s="68"/>
      <c r="F6" s="68"/>
      <c r="G6" s="68"/>
      <c r="H6" s="68"/>
      <c r="I6" s="68"/>
      <c r="J6" s="68"/>
      <c r="K6" s="68"/>
      <c r="L6" s="68"/>
      <c r="M6" s="68"/>
      <c r="N6" s="68"/>
      <c r="O6" s="68"/>
      <c r="P6" s="68"/>
      <c r="Q6" s="68"/>
      <c r="R6" s="68"/>
      <c r="S6" s="68"/>
      <c r="T6" s="68"/>
      <c r="U6" s="68"/>
      <c r="V6" s="68"/>
      <c r="W6" s="68"/>
      <c r="X6" s="68"/>
    </row>
    <row r="7" spans="1:24" ht="14.5" customHeight="1" x14ac:dyDescent="0.35">
      <c r="A7" s="68"/>
      <c r="B7" s="68"/>
      <c r="C7" s="68"/>
      <c r="D7" s="68"/>
      <c r="E7" s="68"/>
      <c r="F7" s="68"/>
      <c r="G7" s="68"/>
      <c r="H7" s="68"/>
      <c r="I7" s="68"/>
      <c r="J7" s="68"/>
      <c r="K7" s="68"/>
      <c r="L7" s="68"/>
      <c r="M7" s="68"/>
      <c r="N7" s="68"/>
      <c r="O7" s="68"/>
      <c r="P7" s="68"/>
      <c r="Q7" s="68"/>
      <c r="R7" s="68"/>
      <c r="S7" s="68"/>
      <c r="T7" s="68"/>
      <c r="U7" s="68"/>
      <c r="V7" s="68"/>
      <c r="W7" s="68"/>
      <c r="X7" s="68"/>
    </row>
    <row r="8" spans="1:24" ht="14.5" customHeight="1" x14ac:dyDescent="0.35">
      <c r="A8" s="68"/>
      <c r="B8" s="68"/>
      <c r="C8" s="68"/>
      <c r="D8" s="68"/>
      <c r="E8" s="68"/>
      <c r="F8" s="68"/>
      <c r="G8" s="68"/>
      <c r="H8" s="68"/>
      <c r="I8" s="68"/>
      <c r="J8" s="68"/>
      <c r="K8" s="68"/>
      <c r="L8" s="68"/>
      <c r="M8" s="68"/>
      <c r="N8" s="68"/>
      <c r="O8" s="68"/>
      <c r="P8" s="68"/>
      <c r="Q8" s="68"/>
      <c r="R8" s="68"/>
      <c r="S8" s="68"/>
      <c r="T8" s="68"/>
      <c r="U8" s="68"/>
      <c r="V8" s="68"/>
      <c r="W8" s="68"/>
      <c r="X8" s="68"/>
    </row>
  </sheetData>
  <mergeCells count="1">
    <mergeCell ref="B2:E3"/>
  </mergeCells>
  <pageMargins left="0.7" right="0.7" top="0.75" bottom="0.75" header="0.3" footer="0.3"/>
  <pageSetup paperSize="9" scale="8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EEEED-94C1-48E7-97F3-2984A205DD07}">
  <dimension ref="A1:H43"/>
  <sheetViews>
    <sheetView workbookViewId="0">
      <selection activeCell="H13" sqref="H13"/>
    </sheetView>
  </sheetViews>
  <sheetFormatPr defaultRowHeight="14.5" x14ac:dyDescent="0.35"/>
  <cols>
    <col min="1" max="1" width="32.26953125" customWidth="1"/>
    <col min="2" max="2" width="22.1796875" customWidth="1"/>
    <col min="3" max="3" width="10.7265625" customWidth="1"/>
    <col min="5" max="5" width="5.453125" customWidth="1"/>
    <col min="6" max="6" width="7.26953125" customWidth="1"/>
    <col min="257" max="257" width="32.26953125" customWidth="1"/>
    <col min="258" max="258" width="22.1796875" customWidth="1"/>
    <col min="259" max="259" width="10.7265625" customWidth="1"/>
    <col min="261" max="261" width="5.453125" customWidth="1"/>
    <col min="262" max="262" width="7.26953125" customWidth="1"/>
    <col min="513" max="513" width="32.26953125" customWidth="1"/>
    <col min="514" max="514" width="22.1796875" customWidth="1"/>
    <col min="515" max="515" width="10.7265625" customWidth="1"/>
    <col min="517" max="517" width="5.453125" customWidth="1"/>
    <col min="518" max="518" width="7.26953125" customWidth="1"/>
    <col min="769" max="769" width="32.26953125" customWidth="1"/>
    <col min="770" max="770" width="22.1796875" customWidth="1"/>
    <col min="771" max="771" width="10.7265625" customWidth="1"/>
    <col min="773" max="773" width="5.453125" customWidth="1"/>
    <col min="774" max="774" width="7.26953125" customWidth="1"/>
    <col min="1025" max="1025" width="32.26953125" customWidth="1"/>
    <col min="1026" max="1026" width="22.1796875" customWidth="1"/>
    <col min="1027" max="1027" width="10.7265625" customWidth="1"/>
    <col min="1029" max="1029" width="5.453125" customWidth="1"/>
    <col min="1030" max="1030" width="7.26953125" customWidth="1"/>
    <col min="1281" max="1281" width="32.26953125" customWidth="1"/>
    <col min="1282" max="1282" width="22.1796875" customWidth="1"/>
    <col min="1283" max="1283" width="10.7265625" customWidth="1"/>
    <col min="1285" max="1285" width="5.453125" customWidth="1"/>
    <col min="1286" max="1286" width="7.26953125" customWidth="1"/>
    <col min="1537" max="1537" width="32.26953125" customWidth="1"/>
    <col min="1538" max="1538" width="22.1796875" customWidth="1"/>
    <col min="1539" max="1539" width="10.7265625" customWidth="1"/>
    <col min="1541" max="1541" width="5.453125" customWidth="1"/>
    <col min="1542" max="1542" width="7.26953125" customWidth="1"/>
    <col min="1793" max="1793" width="32.26953125" customWidth="1"/>
    <col min="1794" max="1794" width="22.1796875" customWidth="1"/>
    <col min="1795" max="1795" width="10.7265625" customWidth="1"/>
    <col min="1797" max="1797" width="5.453125" customWidth="1"/>
    <col min="1798" max="1798" width="7.26953125" customWidth="1"/>
    <col min="2049" max="2049" width="32.26953125" customWidth="1"/>
    <col min="2050" max="2050" width="22.1796875" customWidth="1"/>
    <col min="2051" max="2051" width="10.7265625" customWidth="1"/>
    <col min="2053" max="2053" width="5.453125" customWidth="1"/>
    <col min="2054" max="2054" width="7.26953125" customWidth="1"/>
    <col min="2305" max="2305" width="32.26953125" customWidth="1"/>
    <col min="2306" max="2306" width="22.1796875" customWidth="1"/>
    <col min="2307" max="2307" width="10.7265625" customWidth="1"/>
    <col min="2309" max="2309" width="5.453125" customWidth="1"/>
    <col min="2310" max="2310" width="7.26953125" customWidth="1"/>
    <col min="2561" max="2561" width="32.26953125" customWidth="1"/>
    <col min="2562" max="2562" width="22.1796875" customWidth="1"/>
    <col min="2563" max="2563" width="10.7265625" customWidth="1"/>
    <col min="2565" max="2565" width="5.453125" customWidth="1"/>
    <col min="2566" max="2566" width="7.26953125" customWidth="1"/>
    <col min="2817" max="2817" width="32.26953125" customWidth="1"/>
    <col min="2818" max="2818" width="22.1796875" customWidth="1"/>
    <col min="2819" max="2819" width="10.7265625" customWidth="1"/>
    <col min="2821" max="2821" width="5.453125" customWidth="1"/>
    <col min="2822" max="2822" width="7.26953125" customWidth="1"/>
    <col min="3073" max="3073" width="32.26953125" customWidth="1"/>
    <col min="3074" max="3074" width="22.1796875" customWidth="1"/>
    <col min="3075" max="3075" width="10.7265625" customWidth="1"/>
    <col min="3077" max="3077" width="5.453125" customWidth="1"/>
    <col min="3078" max="3078" width="7.26953125" customWidth="1"/>
    <col min="3329" max="3329" width="32.26953125" customWidth="1"/>
    <col min="3330" max="3330" width="22.1796875" customWidth="1"/>
    <col min="3331" max="3331" width="10.7265625" customWidth="1"/>
    <col min="3333" max="3333" width="5.453125" customWidth="1"/>
    <col min="3334" max="3334" width="7.26953125" customWidth="1"/>
    <col min="3585" max="3585" width="32.26953125" customWidth="1"/>
    <col min="3586" max="3586" width="22.1796875" customWidth="1"/>
    <col min="3587" max="3587" width="10.7265625" customWidth="1"/>
    <col min="3589" max="3589" width="5.453125" customWidth="1"/>
    <col min="3590" max="3590" width="7.26953125" customWidth="1"/>
    <col min="3841" max="3841" width="32.26953125" customWidth="1"/>
    <col min="3842" max="3842" width="22.1796875" customWidth="1"/>
    <col min="3843" max="3843" width="10.7265625" customWidth="1"/>
    <col min="3845" max="3845" width="5.453125" customWidth="1"/>
    <col min="3846" max="3846" width="7.26953125" customWidth="1"/>
    <col min="4097" max="4097" width="32.26953125" customWidth="1"/>
    <col min="4098" max="4098" width="22.1796875" customWidth="1"/>
    <col min="4099" max="4099" width="10.7265625" customWidth="1"/>
    <col min="4101" max="4101" width="5.453125" customWidth="1"/>
    <col min="4102" max="4102" width="7.26953125" customWidth="1"/>
    <col min="4353" max="4353" width="32.26953125" customWidth="1"/>
    <col min="4354" max="4354" width="22.1796875" customWidth="1"/>
    <col min="4355" max="4355" width="10.7265625" customWidth="1"/>
    <col min="4357" max="4357" width="5.453125" customWidth="1"/>
    <col min="4358" max="4358" width="7.26953125" customWidth="1"/>
    <col min="4609" max="4609" width="32.26953125" customWidth="1"/>
    <col min="4610" max="4610" width="22.1796875" customWidth="1"/>
    <col min="4611" max="4611" width="10.7265625" customWidth="1"/>
    <col min="4613" max="4613" width="5.453125" customWidth="1"/>
    <col min="4614" max="4614" width="7.26953125" customWidth="1"/>
    <col min="4865" max="4865" width="32.26953125" customWidth="1"/>
    <col min="4866" max="4866" width="22.1796875" customWidth="1"/>
    <col min="4867" max="4867" width="10.7265625" customWidth="1"/>
    <col min="4869" max="4869" width="5.453125" customWidth="1"/>
    <col min="4870" max="4870" width="7.26953125" customWidth="1"/>
    <col min="5121" max="5121" width="32.26953125" customWidth="1"/>
    <col min="5122" max="5122" width="22.1796875" customWidth="1"/>
    <col min="5123" max="5123" width="10.7265625" customWidth="1"/>
    <col min="5125" max="5125" width="5.453125" customWidth="1"/>
    <col min="5126" max="5126" width="7.26953125" customWidth="1"/>
    <col min="5377" max="5377" width="32.26953125" customWidth="1"/>
    <col min="5378" max="5378" width="22.1796875" customWidth="1"/>
    <col min="5379" max="5379" width="10.7265625" customWidth="1"/>
    <col min="5381" max="5381" width="5.453125" customWidth="1"/>
    <col min="5382" max="5382" width="7.26953125" customWidth="1"/>
    <col min="5633" max="5633" width="32.26953125" customWidth="1"/>
    <col min="5634" max="5634" width="22.1796875" customWidth="1"/>
    <col min="5635" max="5635" width="10.7265625" customWidth="1"/>
    <col min="5637" max="5637" width="5.453125" customWidth="1"/>
    <col min="5638" max="5638" width="7.26953125" customWidth="1"/>
    <col min="5889" max="5889" width="32.26953125" customWidth="1"/>
    <col min="5890" max="5890" width="22.1796875" customWidth="1"/>
    <col min="5891" max="5891" width="10.7265625" customWidth="1"/>
    <col min="5893" max="5893" width="5.453125" customWidth="1"/>
    <col min="5894" max="5894" width="7.26953125" customWidth="1"/>
    <col min="6145" max="6145" width="32.26953125" customWidth="1"/>
    <col min="6146" max="6146" width="22.1796875" customWidth="1"/>
    <col min="6147" max="6147" width="10.7265625" customWidth="1"/>
    <col min="6149" max="6149" width="5.453125" customWidth="1"/>
    <col min="6150" max="6150" width="7.26953125" customWidth="1"/>
    <col min="6401" max="6401" width="32.26953125" customWidth="1"/>
    <col min="6402" max="6402" width="22.1796875" customWidth="1"/>
    <col min="6403" max="6403" width="10.7265625" customWidth="1"/>
    <col min="6405" max="6405" width="5.453125" customWidth="1"/>
    <col min="6406" max="6406" width="7.26953125" customWidth="1"/>
    <col min="6657" max="6657" width="32.26953125" customWidth="1"/>
    <col min="6658" max="6658" width="22.1796875" customWidth="1"/>
    <col min="6659" max="6659" width="10.7265625" customWidth="1"/>
    <col min="6661" max="6661" width="5.453125" customWidth="1"/>
    <col min="6662" max="6662" width="7.26953125" customWidth="1"/>
    <col min="6913" max="6913" width="32.26953125" customWidth="1"/>
    <col min="6914" max="6914" width="22.1796875" customWidth="1"/>
    <col min="6915" max="6915" width="10.7265625" customWidth="1"/>
    <col min="6917" max="6917" width="5.453125" customWidth="1"/>
    <col min="6918" max="6918" width="7.26953125" customWidth="1"/>
    <col min="7169" max="7169" width="32.26953125" customWidth="1"/>
    <col min="7170" max="7170" width="22.1796875" customWidth="1"/>
    <col min="7171" max="7171" width="10.7265625" customWidth="1"/>
    <col min="7173" max="7173" width="5.453125" customWidth="1"/>
    <col min="7174" max="7174" width="7.26953125" customWidth="1"/>
    <col min="7425" max="7425" width="32.26953125" customWidth="1"/>
    <col min="7426" max="7426" width="22.1796875" customWidth="1"/>
    <col min="7427" max="7427" width="10.7265625" customWidth="1"/>
    <col min="7429" max="7429" width="5.453125" customWidth="1"/>
    <col min="7430" max="7430" width="7.26953125" customWidth="1"/>
    <col min="7681" max="7681" width="32.26953125" customWidth="1"/>
    <col min="7682" max="7682" width="22.1796875" customWidth="1"/>
    <col min="7683" max="7683" width="10.7265625" customWidth="1"/>
    <col min="7685" max="7685" width="5.453125" customWidth="1"/>
    <col min="7686" max="7686" width="7.26953125" customWidth="1"/>
    <col min="7937" max="7937" width="32.26953125" customWidth="1"/>
    <col min="7938" max="7938" width="22.1796875" customWidth="1"/>
    <col min="7939" max="7939" width="10.7265625" customWidth="1"/>
    <col min="7941" max="7941" width="5.453125" customWidth="1"/>
    <col min="7942" max="7942" width="7.26953125" customWidth="1"/>
    <col min="8193" max="8193" width="32.26953125" customWidth="1"/>
    <col min="8194" max="8194" width="22.1796875" customWidth="1"/>
    <col min="8195" max="8195" width="10.7265625" customWidth="1"/>
    <col min="8197" max="8197" width="5.453125" customWidth="1"/>
    <col min="8198" max="8198" width="7.26953125" customWidth="1"/>
    <col min="8449" max="8449" width="32.26953125" customWidth="1"/>
    <col min="8450" max="8450" width="22.1796875" customWidth="1"/>
    <col min="8451" max="8451" width="10.7265625" customWidth="1"/>
    <col min="8453" max="8453" width="5.453125" customWidth="1"/>
    <col min="8454" max="8454" width="7.26953125" customWidth="1"/>
    <col min="8705" max="8705" width="32.26953125" customWidth="1"/>
    <col min="8706" max="8706" width="22.1796875" customWidth="1"/>
    <col min="8707" max="8707" width="10.7265625" customWidth="1"/>
    <col min="8709" max="8709" width="5.453125" customWidth="1"/>
    <col min="8710" max="8710" width="7.26953125" customWidth="1"/>
    <col min="8961" max="8961" width="32.26953125" customWidth="1"/>
    <col min="8962" max="8962" width="22.1796875" customWidth="1"/>
    <col min="8963" max="8963" width="10.7265625" customWidth="1"/>
    <col min="8965" max="8965" width="5.453125" customWidth="1"/>
    <col min="8966" max="8966" width="7.26953125" customWidth="1"/>
    <col min="9217" max="9217" width="32.26953125" customWidth="1"/>
    <col min="9218" max="9218" width="22.1796875" customWidth="1"/>
    <col min="9219" max="9219" width="10.7265625" customWidth="1"/>
    <col min="9221" max="9221" width="5.453125" customWidth="1"/>
    <col min="9222" max="9222" width="7.26953125" customWidth="1"/>
    <col min="9473" max="9473" width="32.26953125" customWidth="1"/>
    <col min="9474" max="9474" width="22.1796875" customWidth="1"/>
    <col min="9475" max="9475" width="10.7265625" customWidth="1"/>
    <col min="9477" max="9477" width="5.453125" customWidth="1"/>
    <col min="9478" max="9478" width="7.26953125" customWidth="1"/>
    <col min="9729" max="9729" width="32.26953125" customWidth="1"/>
    <col min="9730" max="9730" width="22.1796875" customWidth="1"/>
    <col min="9731" max="9731" width="10.7265625" customWidth="1"/>
    <col min="9733" max="9733" width="5.453125" customWidth="1"/>
    <col min="9734" max="9734" width="7.26953125" customWidth="1"/>
    <col min="9985" max="9985" width="32.26953125" customWidth="1"/>
    <col min="9986" max="9986" width="22.1796875" customWidth="1"/>
    <col min="9987" max="9987" width="10.7265625" customWidth="1"/>
    <col min="9989" max="9989" width="5.453125" customWidth="1"/>
    <col min="9990" max="9990" width="7.26953125" customWidth="1"/>
    <col min="10241" max="10241" width="32.26953125" customWidth="1"/>
    <col min="10242" max="10242" width="22.1796875" customWidth="1"/>
    <col min="10243" max="10243" width="10.7265625" customWidth="1"/>
    <col min="10245" max="10245" width="5.453125" customWidth="1"/>
    <col min="10246" max="10246" width="7.26953125" customWidth="1"/>
    <col min="10497" max="10497" width="32.26953125" customWidth="1"/>
    <col min="10498" max="10498" width="22.1796875" customWidth="1"/>
    <col min="10499" max="10499" width="10.7265625" customWidth="1"/>
    <col min="10501" max="10501" width="5.453125" customWidth="1"/>
    <col min="10502" max="10502" width="7.26953125" customWidth="1"/>
    <col min="10753" max="10753" width="32.26953125" customWidth="1"/>
    <col min="10754" max="10754" width="22.1796875" customWidth="1"/>
    <col min="10755" max="10755" width="10.7265625" customWidth="1"/>
    <col min="10757" max="10757" width="5.453125" customWidth="1"/>
    <col min="10758" max="10758" width="7.26953125" customWidth="1"/>
    <col min="11009" max="11009" width="32.26953125" customWidth="1"/>
    <col min="11010" max="11010" width="22.1796875" customWidth="1"/>
    <col min="11011" max="11011" width="10.7265625" customWidth="1"/>
    <col min="11013" max="11013" width="5.453125" customWidth="1"/>
    <col min="11014" max="11014" width="7.26953125" customWidth="1"/>
    <col min="11265" max="11265" width="32.26953125" customWidth="1"/>
    <col min="11266" max="11266" width="22.1796875" customWidth="1"/>
    <col min="11267" max="11267" width="10.7265625" customWidth="1"/>
    <col min="11269" max="11269" width="5.453125" customWidth="1"/>
    <col min="11270" max="11270" width="7.26953125" customWidth="1"/>
    <col min="11521" max="11521" width="32.26953125" customWidth="1"/>
    <col min="11522" max="11522" width="22.1796875" customWidth="1"/>
    <col min="11523" max="11523" width="10.7265625" customWidth="1"/>
    <col min="11525" max="11525" width="5.453125" customWidth="1"/>
    <col min="11526" max="11526" width="7.26953125" customWidth="1"/>
    <col min="11777" max="11777" width="32.26953125" customWidth="1"/>
    <col min="11778" max="11778" width="22.1796875" customWidth="1"/>
    <col min="11779" max="11779" width="10.7265625" customWidth="1"/>
    <col min="11781" max="11781" width="5.453125" customWidth="1"/>
    <col min="11782" max="11782" width="7.26953125" customWidth="1"/>
    <col min="12033" max="12033" width="32.26953125" customWidth="1"/>
    <col min="12034" max="12034" width="22.1796875" customWidth="1"/>
    <col min="12035" max="12035" width="10.7265625" customWidth="1"/>
    <col min="12037" max="12037" width="5.453125" customWidth="1"/>
    <col min="12038" max="12038" width="7.26953125" customWidth="1"/>
    <col min="12289" max="12289" width="32.26953125" customWidth="1"/>
    <col min="12290" max="12290" width="22.1796875" customWidth="1"/>
    <col min="12291" max="12291" width="10.7265625" customWidth="1"/>
    <col min="12293" max="12293" width="5.453125" customWidth="1"/>
    <col min="12294" max="12294" width="7.26953125" customWidth="1"/>
    <col min="12545" max="12545" width="32.26953125" customWidth="1"/>
    <col min="12546" max="12546" width="22.1796875" customWidth="1"/>
    <col min="12547" max="12547" width="10.7265625" customWidth="1"/>
    <col min="12549" max="12549" width="5.453125" customWidth="1"/>
    <col min="12550" max="12550" width="7.26953125" customWidth="1"/>
    <col min="12801" max="12801" width="32.26953125" customWidth="1"/>
    <col min="12802" max="12802" width="22.1796875" customWidth="1"/>
    <col min="12803" max="12803" width="10.7265625" customWidth="1"/>
    <col min="12805" max="12805" width="5.453125" customWidth="1"/>
    <col min="12806" max="12806" width="7.26953125" customWidth="1"/>
    <col min="13057" max="13057" width="32.26953125" customWidth="1"/>
    <col min="13058" max="13058" width="22.1796875" customWidth="1"/>
    <col min="13059" max="13059" width="10.7265625" customWidth="1"/>
    <col min="13061" max="13061" width="5.453125" customWidth="1"/>
    <col min="13062" max="13062" width="7.26953125" customWidth="1"/>
    <col min="13313" max="13313" width="32.26953125" customWidth="1"/>
    <col min="13314" max="13314" width="22.1796875" customWidth="1"/>
    <col min="13315" max="13315" width="10.7265625" customWidth="1"/>
    <col min="13317" max="13317" width="5.453125" customWidth="1"/>
    <col min="13318" max="13318" width="7.26953125" customWidth="1"/>
    <col min="13569" max="13569" width="32.26953125" customWidth="1"/>
    <col min="13570" max="13570" width="22.1796875" customWidth="1"/>
    <col min="13571" max="13571" width="10.7265625" customWidth="1"/>
    <col min="13573" max="13573" width="5.453125" customWidth="1"/>
    <col min="13574" max="13574" width="7.26953125" customWidth="1"/>
    <col min="13825" max="13825" width="32.26953125" customWidth="1"/>
    <col min="13826" max="13826" width="22.1796875" customWidth="1"/>
    <col min="13827" max="13827" width="10.7265625" customWidth="1"/>
    <col min="13829" max="13829" width="5.453125" customWidth="1"/>
    <col min="13830" max="13830" width="7.26953125" customWidth="1"/>
    <col min="14081" max="14081" width="32.26953125" customWidth="1"/>
    <col min="14082" max="14082" width="22.1796875" customWidth="1"/>
    <col min="14083" max="14083" width="10.7265625" customWidth="1"/>
    <col min="14085" max="14085" width="5.453125" customWidth="1"/>
    <col min="14086" max="14086" width="7.26953125" customWidth="1"/>
    <col min="14337" max="14337" width="32.26953125" customWidth="1"/>
    <col min="14338" max="14338" width="22.1796875" customWidth="1"/>
    <col min="14339" max="14339" width="10.7265625" customWidth="1"/>
    <col min="14341" max="14341" width="5.453125" customWidth="1"/>
    <col min="14342" max="14342" width="7.26953125" customWidth="1"/>
    <col min="14593" max="14593" width="32.26953125" customWidth="1"/>
    <col min="14594" max="14594" width="22.1796875" customWidth="1"/>
    <col min="14595" max="14595" width="10.7265625" customWidth="1"/>
    <col min="14597" max="14597" width="5.453125" customWidth="1"/>
    <col min="14598" max="14598" width="7.26953125" customWidth="1"/>
    <col min="14849" max="14849" width="32.26953125" customWidth="1"/>
    <col min="14850" max="14850" width="22.1796875" customWidth="1"/>
    <col min="14851" max="14851" width="10.7265625" customWidth="1"/>
    <col min="14853" max="14853" width="5.453125" customWidth="1"/>
    <col min="14854" max="14854" width="7.26953125" customWidth="1"/>
    <col min="15105" max="15105" width="32.26953125" customWidth="1"/>
    <col min="15106" max="15106" width="22.1796875" customWidth="1"/>
    <col min="15107" max="15107" width="10.7265625" customWidth="1"/>
    <col min="15109" max="15109" width="5.453125" customWidth="1"/>
    <col min="15110" max="15110" width="7.26953125" customWidth="1"/>
    <col min="15361" max="15361" width="32.26953125" customWidth="1"/>
    <col min="15362" max="15362" width="22.1796875" customWidth="1"/>
    <col min="15363" max="15363" width="10.7265625" customWidth="1"/>
    <col min="15365" max="15365" width="5.453125" customWidth="1"/>
    <col min="15366" max="15366" width="7.26953125" customWidth="1"/>
    <col min="15617" max="15617" width="32.26953125" customWidth="1"/>
    <col min="15618" max="15618" width="22.1796875" customWidth="1"/>
    <col min="15619" max="15619" width="10.7265625" customWidth="1"/>
    <col min="15621" max="15621" width="5.453125" customWidth="1"/>
    <col min="15622" max="15622" width="7.26953125" customWidth="1"/>
    <col min="15873" max="15873" width="32.26953125" customWidth="1"/>
    <col min="15874" max="15874" width="22.1796875" customWidth="1"/>
    <col min="15875" max="15875" width="10.7265625" customWidth="1"/>
    <col min="15877" max="15877" width="5.453125" customWidth="1"/>
    <col min="15878" max="15878" width="7.26953125" customWidth="1"/>
    <col min="16129" max="16129" width="32.26953125" customWidth="1"/>
    <col min="16130" max="16130" width="22.1796875" customWidth="1"/>
    <col min="16131" max="16131" width="10.7265625" customWidth="1"/>
    <col min="16133" max="16133" width="5.453125" customWidth="1"/>
    <col min="16134" max="16134" width="7.26953125" customWidth="1"/>
  </cols>
  <sheetData>
    <row r="1" spans="1:8" x14ac:dyDescent="0.35">
      <c r="A1" s="2"/>
      <c r="B1" s="2"/>
      <c r="C1" s="2"/>
      <c r="D1" s="2"/>
      <c r="E1" s="2"/>
      <c r="F1" s="2"/>
      <c r="G1" s="2"/>
      <c r="H1" s="2"/>
    </row>
    <row r="2" spans="1:8" ht="20" x14ac:dyDescent="0.4">
      <c r="A2" s="4" t="s">
        <v>82</v>
      </c>
      <c r="B2" s="2"/>
      <c r="C2" s="2"/>
      <c r="D2" s="2"/>
      <c r="E2" s="2"/>
      <c r="F2" s="2"/>
      <c r="G2" s="2"/>
      <c r="H2" s="2"/>
    </row>
    <row r="3" spans="1:8" x14ac:dyDescent="0.35">
      <c r="A3" s="77" t="s">
        <v>123</v>
      </c>
      <c r="B3" s="78"/>
      <c r="C3" s="78"/>
      <c r="D3" s="2"/>
      <c r="E3" s="2"/>
      <c r="F3" s="2"/>
      <c r="G3" s="2"/>
      <c r="H3" s="2"/>
    </row>
    <row r="4" spans="1:8" x14ac:dyDescent="0.35">
      <c r="A4" s="79"/>
      <c r="B4" s="79"/>
      <c r="C4" s="79"/>
      <c r="D4" s="2"/>
      <c r="E4" s="2"/>
      <c r="F4" s="2"/>
      <c r="G4" s="2"/>
      <c r="H4" s="2"/>
    </row>
    <row r="5" spans="1:8" x14ac:dyDescent="0.35">
      <c r="A5" s="51" t="s">
        <v>83</v>
      </c>
      <c r="B5" s="52">
        <f>'Waste Tracker'!E30</f>
        <v>55.6</v>
      </c>
      <c r="C5" s="53" t="s">
        <v>84</v>
      </c>
      <c r="D5" s="2"/>
      <c r="E5" s="2"/>
      <c r="F5" s="2"/>
      <c r="G5" s="2"/>
      <c r="H5" s="2"/>
    </row>
    <row r="6" spans="1:8" x14ac:dyDescent="0.35">
      <c r="A6" s="51" t="s">
        <v>85</v>
      </c>
      <c r="B6" s="52">
        <f>'Waste Tracker'!O30</f>
        <v>0</v>
      </c>
      <c r="C6" s="53" t="s">
        <v>84</v>
      </c>
      <c r="D6" s="2"/>
      <c r="E6" s="2"/>
      <c r="F6" s="2"/>
      <c r="G6" s="2"/>
      <c r="H6" s="2"/>
    </row>
    <row r="7" spans="1:8" x14ac:dyDescent="0.35">
      <c r="A7" s="51" t="s">
        <v>86</v>
      </c>
      <c r="B7" s="52">
        <f>'Waste Tracker'!O30</f>
        <v>0</v>
      </c>
      <c r="C7" s="5" t="s">
        <v>87</v>
      </c>
      <c r="D7" s="2"/>
      <c r="E7" s="2"/>
      <c r="F7" s="2"/>
      <c r="G7" s="2"/>
      <c r="H7" s="2"/>
    </row>
    <row r="8" spans="1:8" x14ac:dyDescent="0.35">
      <c r="A8" s="51" t="s">
        <v>88</v>
      </c>
      <c r="B8" s="52">
        <f>'Waste Tracker'!T30</f>
        <v>0</v>
      </c>
      <c r="C8" s="53" t="s">
        <v>89</v>
      </c>
      <c r="D8" s="2"/>
      <c r="E8" s="2"/>
      <c r="F8" s="2"/>
      <c r="G8" s="2"/>
      <c r="H8" s="2"/>
    </row>
    <row r="9" spans="1:8" x14ac:dyDescent="0.35">
      <c r="A9" s="51" t="s">
        <v>90</v>
      </c>
      <c r="B9" s="52">
        <f>SUM(B6-B8)</f>
        <v>0</v>
      </c>
      <c r="C9" s="53" t="s">
        <v>89</v>
      </c>
      <c r="D9" s="2"/>
      <c r="E9" s="2"/>
      <c r="F9" s="2"/>
      <c r="G9" s="2"/>
      <c r="H9" s="2"/>
    </row>
    <row r="10" spans="1:8" x14ac:dyDescent="0.35">
      <c r="A10" s="51" t="s">
        <v>91</v>
      </c>
      <c r="B10" s="52" t="e">
        <f>SUM(B9/(B6/100))</f>
        <v>#DIV/0!</v>
      </c>
      <c r="C10" s="53" t="s">
        <v>92</v>
      </c>
      <c r="D10" s="2"/>
      <c r="E10" s="2"/>
      <c r="F10" s="2"/>
      <c r="G10" s="2"/>
      <c r="H10" s="2"/>
    </row>
    <row r="11" spans="1:8" x14ac:dyDescent="0.35">
      <c r="A11" s="51" t="s">
        <v>93</v>
      </c>
      <c r="B11" s="52">
        <v>14200</v>
      </c>
      <c r="C11" s="53" t="s">
        <v>87</v>
      </c>
      <c r="D11" s="2"/>
      <c r="E11" s="2"/>
      <c r="F11" s="2"/>
      <c r="G11" s="2"/>
      <c r="H11" s="2"/>
    </row>
    <row r="12" spans="1:8" ht="15" x14ac:dyDescent="0.35">
      <c r="A12" s="51" t="s">
        <v>94</v>
      </c>
      <c r="B12" s="54">
        <f>SUM(B7/(B11/100))</f>
        <v>0</v>
      </c>
      <c r="C12" s="5" t="s">
        <v>137</v>
      </c>
      <c r="D12" s="2"/>
      <c r="E12" s="2"/>
      <c r="F12" s="2"/>
      <c r="G12" s="2"/>
      <c r="H12" s="2"/>
    </row>
    <row r="13" spans="1:8" x14ac:dyDescent="0.35">
      <c r="A13" s="2"/>
      <c r="B13" s="2"/>
      <c r="C13" s="2"/>
      <c r="D13" s="2"/>
      <c r="E13" s="2"/>
      <c r="F13" s="2"/>
      <c r="G13" s="2"/>
      <c r="H13" s="2"/>
    </row>
    <row r="14" spans="1:8" x14ac:dyDescent="0.35">
      <c r="A14" s="80" t="s">
        <v>95</v>
      </c>
      <c r="B14" s="81"/>
      <c r="C14" s="81"/>
      <c r="D14" s="81"/>
      <c r="E14" s="81"/>
      <c r="F14" s="82"/>
      <c r="G14" s="2"/>
      <c r="H14" s="2"/>
    </row>
    <row r="15" spans="1:8" ht="16.5" x14ac:dyDescent="0.35">
      <c r="A15" s="55" t="s">
        <v>96</v>
      </c>
      <c r="B15" s="83"/>
      <c r="C15" s="84"/>
      <c r="D15" s="84"/>
      <c r="E15" s="84"/>
      <c r="F15" s="85"/>
      <c r="G15" s="2"/>
      <c r="H15" s="2"/>
    </row>
    <row r="16" spans="1:8" x14ac:dyDescent="0.35">
      <c r="A16" s="55" t="s">
        <v>97</v>
      </c>
      <c r="B16" s="86"/>
      <c r="C16" s="84"/>
      <c r="D16" s="84"/>
      <c r="E16" s="84"/>
      <c r="F16" s="85"/>
      <c r="G16" s="2"/>
      <c r="H16" s="2"/>
    </row>
    <row r="17" spans="1:8" x14ac:dyDescent="0.35">
      <c r="A17" s="55" t="s">
        <v>98</v>
      </c>
      <c r="B17" s="86"/>
      <c r="C17" s="84"/>
      <c r="D17" s="84"/>
      <c r="E17" s="84"/>
      <c r="F17" s="85"/>
      <c r="G17" s="2"/>
      <c r="H17" s="2"/>
    </row>
    <row r="18" spans="1:8" x14ac:dyDescent="0.35">
      <c r="A18" s="55" t="s">
        <v>18</v>
      </c>
      <c r="B18" s="86"/>
      <c r="C18" s="84"/>
      <c r="D18" s="84"/>
      <c r="E18" s="84"/>
      <c r="F18" s="85"/>
      <c r="G18" s="2"/>
      <c r="H18" s="2"/>
    </row>
    <row r="19" spans="1:8" x14ac:dyDescent="0.35">
      <c r="A19" s="55" t="s">
        <v>99</v>
      </c>
      <c r="B19" s="75"/>
      <c r="C19" s="76"/>
      <c r="D19" s="76"/>
      <c r="E19" s="76"/>
      <c r="F19" s="76"/>
      <c r="G19" s="2"/>
      <c r="H19" s="2"/>
    </row>
    <row r="20" spans="1:8" x14ac:dyDescent="0.35">
      <c r="A20" s="56"/>
      <c r="B20" s="56"/>
      <c r="C20" s="56"/>
      <c r="D20" s="56"/>
      <c r="E20" s="56"/>
      <c r="F20" s="56"/>
      <c r="G20" s="2"/>
      <c r="H20" s="2"/>
    </row>
    <row r="21" spans="1:8" x14ac:dyDescent="0.35">
      <c r="A21" s="87" t="s">
        <v>100</v>
      </c>
      <c r="B21" s="88"/>
      <c r="C21" s="88"/>
      <c r="D21" s="88"/>
      <c r="E21" s="88"/>
      <c r="F21" s="89"/>
      <c r="G21" s="2"/>
      <c r="H21" s="2"/>
    </row>
    <row r="22" spans="1:8" x14ac:dyDescent="0.35">
      <c r="A22" s="90"/>
      <c r="B22" s="91"/>
      <c r="C22" s="91"/>
      <c r="D22" s="91"/>
      <c r="E22" s="91"/>
      <c r="F22" s="92"/>
      <c r="G22" s="2"/>
      <c r="H22" s="2"/>
    </row>
    <row r="23" spans="1:8" x14ac:dyDescent="0.35">
      <c r="A23" s="93"/>
      <c r="B23" s="94"/>
      <c r="C23" s="94"/>
      <c r="D23" s="94"/>
      <c r="E23" s="94"/>
      <c r="F23" s="95"/>
      <c r="G23" s="2"/>
      <c r="H23" s="2"/>
    </row>
    <row r="24" spans="1:8" x14ac:dyDescent="0.35">
      <c r="A24" s="93"/>
      <c r="B24" s="94"/>
      <c r="C24" s="94"/>
      <c r="D24" s="94"/>
      <c r="E24" s="94"/>
      <c r="F24" s="95"/>
      <c r="G24" s="2"/>
      <c r="H24" s="2"/>
    </row>
    <row r="25" spans="1:8" x14ac:dyDescent="0.35">
      <c r="A25" s="93"/>
      <c r="B25" s="94"/>
      <c r="C25" s="94"/>
      <c r="D25" s="94"/>
      <c r="E25" s="94"/>
      <c r="F25" s="95"/>
      <c r="G25" s="2"/>
      <c r="H25" s="2"/>
    </row>
    <row r="26" spans="1:8" x14ac:dyDescent="0.35">
      <c r="A26" s="93"/>
      <c r="B26" s="94"/>
      <c r="C26" s="94"/>
      <c r="D26" s="94"/>
      <c r="E26" s="94"/>
      <c r="F26" s="95"/>
      <c r="G26" s="2"/>
      <c r="H26" s="2"/>
    </row>
    <row r="27" spans="1:8" x14ac:dyDescent="0.35">
      <c r="A27" s="93"/>
      <c r="B27" s="94"/>
      <c r="C27" s="94"/>
      <c r="D27" s="94"/>
      <c r="E27" s="94"/>
      <c r="F27" s="95"/>
      <c r="G27" s="2"/>
      <c r="H27" s="2"/>
    </row>
    <row r="28" spans="1:8" x14ac:dyDescent="0.35">
      <c r="A28" s="96"/>
      <c r="B28" s="97"/>
      <c r="C28" s="97"/>
      <c r="D28" s="97"/>
      <c r="E28" s="97"/>
      <c r="F28" s="98"/>
      <c r="G28" s="2"/>
      <c r="H28" s="2"/>
    </row>
    <row r="29" spans="1:8" x14ac:dyDescent="0.35">
      <c r="A29" s="99"/>
      <c r="B29" s="99"/>
      <c r="C29" s="99"/>
      <c r="D29" s="99"/>
      <c r="E29" s="99"/>
      <c r="F29" s="57"/>
      <c r="G29" s="2"/>
      <c r="H29" s="2"/>
    </row>
    <row r="30" spans="1:8" x14ac:dyDescent="0.35">
      <c r="A30" s="100" t="s">
        <v>101</v>
      </c>
      <c r="B30" s="101"/>
      <c r="C30" s="101"/>
      <c r="D30" s="101"/>
      <c r="E30" s="101"/>
      <c r="F30" s="102"/>
      <c r="G30" s="2"/>
      <c r="H30" s="2"/>
    </row>
    <row r="31" spans="1:8" x14ac:dyDescent="0.35">
      <c r="A31" s="90"/>
      <c r="B31" s="91"/>
      <c r="C31" s="91"/>
      <c r="D31" s="91"/>
      <c r="E31" s="91"/>
      <c r="F31" s="92"/>
      <c r="G31" s="2"/>
      <c r="H31" s="2"/>
    </row>
    <row r="32" spans="1:8" x14ac:dyDescent="0.35">
      <c r="A32" s="93"/>
      <c r="B32" s="94"/>
      <c r="C32" s="94"/>
      <c r="D32" s="94"/>
      <c r="E32" s="94"/>
      <c r="F32" s="95"/>
      <c r="G32" s="2"/>
      <c r="H32" s="2"/>
    </row>
    <row r="33" spans="1:8" x14ac:dyDescent="0.35">
      <c r="A33" s="93"/>
      <c r="B33" s="94"/>
      <c r="C33" s="94"/>
      <c r="D33" s="94"/>
      <c r="E33" s="94"/>
      <c r="F33" s="95"/>
      <c r="G33" s="2"/>
      <c r="H33" s="2"/>
    </row>
    <row r="34" spans="1:8" x14ac:dyDescent="0.35">
      <c r="A34" s="93"/>
      <c r="B34" s="94"/>
      <c r="C34" s="94"/>
      <c r="D34" s="94"/>
      <c r="E34" s="94"/>
      <c r="F34" s="95"/>
      <c r="G34" s="2"/>
      <c r="H34" s="2"/>
    </row>
    <row r="35" spans="1:8" x14ac:dyDescent="0.35">
      <c r="A35" s="93"/>
      <c r="B35" s="94"/>
      <c r="C35" s="94"/>
      <c r="D35" s="94"/>
      <c r="E35" s="94"/>
      <c r="F35" s="95"/>
      <c r="G35" s="2"/>
      <c r="H35" s="2"/>
    </row>
    <row r="36" spans="1:8" x14ac:dyDescent="0.35">
      <c r="A36" s="93"/>
      <c r="B36" s="94"/>
      <c r="C36" s="94"/>
      <c r="D36" s="94"/>
      <c r="E36" s="94"/>
      <c r="F36" s="95"/>
      <c r="G36" s="2"/>
      <c r="H36" s="2"/>
    </row>
    <row r="37" spans="1:8" x14ac:dyDescent="0.35">
      <c r="A37" s="93"/>
      <c r="B37" s="94"/>
      <c r="C37" s="94"/>
      <c r="D37" s="94"/>
      <c r="E37" s="94"/>
      <c r="F37" s="95"/>
      <c r="G37" s="2"/>
      <c r="H37" s="2"/>
    </row>
    <row r="38" spans="1:8" x14ac:dyDescent="0.35">
      <c r="A38" s="96"/>
      <c r="B38" s="97"/>
      <c r="C38" s="97"/>
      <c r="D38" s="97"/>
      <c r="E38" s="97"/>
      <c r="F38" s="98"/>
      <c r="G38" s="2"/>
      <c r="H38" s="2"/>
    </row>
    <row r="39" spans="1:8" x14ac:dyDescent="0.35">
      <c r="A39" s="2"/>
      <c r="B39" s="2"/>
      <c r="C39" s="2"/>
      <c r="D39" s="2"/>
      <c r="E39" s="2"/>
      <c r="F39" s="2"/>
      <c r="G39" s="2"/>
      <c r="H39" s="2"/>
    </row>
    <row r="40" spans="1:8" x14ac:dyDescent="0.35">
      <c r="A40" s="2"/>
      <c r="B40" s="2"/>
      <c r="C40" s="2"/>
      <c r="D40" s="2"/>
      <c r="E40" s="2"/>
      <c r="F40" s="2"/>
      <c r="G40" s="2"/>
      <c r="H40" s="2"/>
    </row>
    <row r="41" spans="1:8" x14ac:dyDescent="0.35">
      <c r="A41" s="2"/>
      <c r="B41" s="2"/>
      <c r="C41" s="2"/>
      <c r="D41" s="2"/>
      <c r="E41" s="2"/>
      <c r="F41" s="2"/>
      <c r="G41" s="2"/>
      <c r="H41" s="2"/>
    </row>
    <row r="42" spans="1:8" x14ac:dyDescent="0.35">
      <c r="A42" s="2"/>
      <c r="B42" s="2"/>
      <c r="C42" s="2"/>
      <c r="D42" s="2"/>
      <c r="E42" s="2"/>
      <c r="F42" s="2"/>
      <c r="G42" s="2"/>
      <c r="H42" s="2"/>
    </row>
    <row r="43" spans="1:8" x14ac:dyDescent="0.35">
      <c r="A43" s="2"/>
      <c r="B43" s="2"/>
      <c r="C43" s="2"/>
      <c r="D43" s="2"/>
      <c r="E43" s="2"/>
      <c r="F43" s="2"/>
      <c r="G43" s="2"/>
      <c r="H43" s="2"/>
    </row>
  </sheetData>
  <mergeCells count="12">
    <mergeCell ref="A21:F21"/>
    <mergeCell ref="A22:F28"/>
    <mergeCell ref="A29:E29"/>
    <mergeCell ref="A30:F30"/>
    <mergeCell ref="A31:F38"/>
    <mergeCell ref="B19:F19"/>
    <mergeCell ref="A3:C4"/>
    <mergeCell ref="A14:F14"/>
    <mergeCell ref="B15:F15"/>
    <mergeCell ref="B16:F16"/>
    <mergeCell ref="B17:F17"/>
    <mergeCell ref="B18:F1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Project Information</vt:lpstr>
      <vt:lpstr>Waste Minimisation</vt:lpstr>
      <vt:lpstr>Waste Tracker</vt:lpstr>
      <vt:lpstr>Muck Away</vt:lpstr>
      <vt:lpstr>Review</vt:lpstr>
      <vt:lpstr>'Project Information'!Print_Area</vt:lpstr>
      <vt:lpstr>'Waste Minimisation'!Print_Area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 Bailey</dc:creator>
  <cp:lastModifiedBy>Tracy Awanyo</cp:lastModifiedBy>
  <cp:lastPrinted>2023-01-05T10:44:34Z</cp:lastPrinted>
  <dcterms:created xsi:type="dcterms:W3CDTF">2021-10-25T09:45:19Z</dcterms:created>
  <dcterms:modified xsi:type="dcterms:W3CDTF">2026-09-10T10:38:46Z</dcterms:modified>
</cp:coreProperties>
</file>