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uol.le.ac.uk\root\staff\home\m\mm1023\My Documents\BSES\4 New George street\Calcs\"/>
    </mc:Choice>
  </mc:AlternateContent>
  <xr:revisionPtr revIDLastSave="0" documentId="13_ncr:1_{F75470C9-B9E2-4C4C-95C8-7F968F586F67}" xr6:coauthVersionLast="47" xr6:coauthVersionMax="47" xr10:uidLastSave="{00000000-0000-0000-0000-000000000000}"/>
  <bookViews>
    <workbookView xWindow="-120" yWindow="-120" windowWidth="29040" windowHeight="15630" activeTab="1" xr2:uid="{00000000-000D-0000-FFFF-FFFF00000000}"/>
  </bookViews>
  <sheets>
    <sheet name="Heating " sheetId="1" r:id="rId1"/>
    <sheet name="VEntilait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8" i="2" l="1"/>
  <c r="J28" i="2"/>
  <c r="F27" i="2"/>
  <c r="F25" i="2"/>
  <c r="J20" i="2"/>
  <c r="H19" i="2"/>
  <c r="F19" i="2"/>
  <c r="F17" i="2"/>
  <c r="H17" i="2"/>
  <c r="D17" i="2"/>
  <c r="D16" i="2"/>
  <c r="F16" i="2"/>
  <c r="H16" i="2" s="1"/>
  <c r="D15" i="2"/>
  <c r="F15" i="2"/>
  <c r="H15" i="2" s="1"/>
  <c r="D14" i="2"/>
  <c r="F14" i="2"/>
  <c r="H14" i="2" s="1"/>
  <c r="D13" i="2"/>
  <c r="F13" i="2" s="1"/>
  <c r="H13" i="2" s="1"/>
  <c r="D12" i="2"/>
  <c r="D11" i="2"/>
  <c r="F11" i="2" s="1"/>
  <c r="H11" i="2" s="1"/>
  <c r="D10" i="2"/>
  <c r="F10" i="2" s="1"/>
  <c r="H10" i="2" s="1"/>
  <c r="D9" i="2"/>
  <c r="D8" i="2"/>
  <c r="D7" i="2"/>
  <c r="F7" i="2" s="1"/>
  <c r="H7" i="2" s="1"/>
  <c r="D6" i="2"/>
  <c r="D5" i="2"/>
  <c r="F6" i="2"/>
  <c r="H6" i="2" s="1"/>
  <c r="F9" i="2"/>
  <c r="H9" i="2" s="1"/>
  <c r="D4" i="2"/>
  <c r="D3" i="2"/>
  <c r="F3" i="2" s="1"/>
  <c r="H3" i="2" s="1"/>
  <c r="F4" i="2"/>
  <c r="H4" i="2" s="1"/>
  <c r="F5" i="2"/>
  <c r="H5" i="2" s="1"/>
  <c r="F12" i="2"/>
  <c r="H12" i="2" s="1"/>
  <c r="F8" i="2"/>
  <c r="H8" i="2" s="1"/>
  <c r="E10" i="1"/>
  <c r="E9" i="1"/>
  <c r="F4" i="1"/>
</calcChain>
</file>

<file path=xl/sharedStrings.xml><?xml version="1.0" encoding="utf-8"?>
<sst xmlns="http://schemas.openxmlformats.org/spreadsheetml/2006/main" count="53" uniqueCount="49">
  <si>
    <t xml:space="preserve">Frist floor office </t>
  </si>
  <si>
    <t>AC1</t>
  </si>
  <si>
    <t>AC2</t>
  </si>
  <si>
    <t>Ref</t>
  </si>
  <si>
    <t>Area m2</t>
  </si>
  <si>
    <t xml:space="preserve">Watts </t>
  </si>
  <si>
    <t xml:space="preserve">Item </t>
  </si>
  <si>
    <t>dim</t>
  </si>
  <si>
    <t>Coeff</t>
  </si>
  <si>
    <t xml:space="preserve">Canopy factors </t>
  </si>
  <si>
    <t>Area</t>
  </si>
  <si>
    <t xml:space="preserve">flowrate </t>
  </si>
  <si>
    <t xml:space="preserve">Correct flowrate </t>
  </si>
  <si>
    <t xml:space="preserve">Method 1 </t>
  </si>
  <si>
    <t>Buffalo hot hold</t>
  </si>
  <si>
    <t>600 x 950</t>
  </si>
  <si>
    <t>worktop</t>
  </si>
  <si>
    <t>600 x 1300</t>
  </si>
  <si>
    <t>sink</t>
  </si>
  <si>
    <t>600 x1600</t>
  </si>
  <si>
    <t>rational combi oven</t>
  </si>
  <si>
    <t>840 x 850</t>
  </si>
  <si>
    <t>griddle</t>
  </si>
  <si>
    <t>700 x 1235</t>
  </si>
  <si>
    <t>electric chargrill</t>
  </si>
  <si>
    <t>640 x 950</t>
  </si>
  <si>
    <t>2 burner hob</t>
  </si>
  <si>
    <t>630 x 300</t>
  </si>
  <si>
    <t>twin baset fryer</t>
  </si>
  <si>
    <t>800 x 385</t>
  </si>
  <si>
    <t>chip scutle</t>
  </si>
  <si>
    <t>810 x 450</t>
  </si>
  <si>
    <t>panini toaster</t>
  </si>
  <si>
    <t>310 x 570</t>
  </si>
  <si>
    <t>bain marie</t>
  </si>
  <si>
    <t>645 x432</t>
  </si>
  <si>
    <t>bun toaster</t>
  </si>
  <si>
    <t>540 x380</t>
  </si>
  <si>
    <t>700 x 1365</t>
  </si>
  <si>
    <t>heat lamp</t>
  </si>
  <si>
    <t>700x1900</t>
  </si>
  <si>
    <t>Canopy</t>
  </si>
  <si>
    <t>canopy</t>
  </si>
  <si>
    <t>5.2 X 1.35 m</t>
  </si>
  <si>
    <t>M3/S or</t>
  </si>
  <si>
    <t>l/s @ 575 pa</t>
  </si>
  <si>
    <t>EF 01</t>
  </si>
  <si>
    <t>SF 01</t>
  </si>
  <si>
    <t>l/s @ 250 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</si>
</sst>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2" fontId="0" fillId="2" borderId="0" xfId="0" applyNumberFormat="1" applyFill="1"/>
    <xf numFmtId="0" fontId="0" fillId="2" borderId="0" xfId="0" applyFill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F10"/>
  <sheetViews>
    <sheetView workbookViewId="0">
      <selection activeCell="E14" sqref="E14"/>
    </sheetView>
  </sheetViews>
  <sheetFormatPr defaultRowHeight="15" x14ac:dyDescent="0.25"/>
  <sheetData>
    <row r="4" spans="2:6" x14ac:dyDescent="0.25">
      <c r="B4" t="s">
        <v>0</v>
      </c>
      <c r="E4">
        <v>11.5</v>
      </c>
      <c r="F4">
        <f>E4*90</f>
        <v>1035</v>
      </c>
    </row>
    <row r="8" spans="2:6" x14ac:dyDescent="0.25">
      <c r="C8" s="1" t="s">
        <v>3</v>
      </c>
      <c r="D8" s="1" t="s">
        <v>4</v>
      </c>
      <c r="E8" s="1" t="s">
        <v>5</v>
      </c>
    </row>
    <row r="9" spans="2:6" x14ac:dyDescent="0.25">
      <c r="C9" s="1" t="s">
        <v>1</v>
      </c>
      <c r="D9" s="1">
        <v>34</v>
      </c>
      <c r="E9" s="1">
        <f>D9*200</f>
        <v>6800</v>
      </c>
    </row>
    <row r="10" spans="2:6" x14ac:dyDescent="0.25">
      <c r="C10" s="1" t="s">
        <v>2</v>
      </c>
      <c r="D10" s="1">
        <v>24</v>
      </c>
      <c r="E10" s="1">
        <f>D10*200</f>
        <v>4800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51B6E-5894-473E-B2B8-C10B7008499E}">
  <dimension ref="A1:O29"/>
  <sheetViews>
    <sheetView tabSelected="1" workbookViewId="0">
      <selection activeCell="O19" sqref="O19"/>
    </sheetView>
  </sheetViews>
  <sheetFormatPr defaultRowHeight="15" x14ac:dyDescent="0.25"/>
  <cols>
    <col min="2" max="2" width="19" customWidth="1"/>
    <col min="3" max="3" width="8.42578125" bestFit="1" customWidth="1"/>
    <col min="4" max="4" width="8.42578125" customWidth="1"/>
    <col min="7" max="7" width="13" bestFit="1" customWidth="1"/>
    <col min="9" max="9" width="10" customWidth="1"/>
  </cols>
  <sheetData>
    <row r="1" spans="1:8" x14ac:dyDescent="0.25">
      <c r="A1" t="s">
        <v>13</v>
      </c>
    </row>
    <row r="2" spans="1:8" x14ac:dyDescent="0.25">
      <c r="B2" t="s">
        <v>6</v>
      </c>
      <c r="C2" t="s">
        <v>7</v>
      </c>
      <c r="D2" t="s">
        <v>10</v>
      </c>
      <c r="E2" t="s">
        <v>8</v>
      </c>
      <c r="F2" t="s">
        <v>11</v>
      </c>
      <c r="G2" t="s">
        <v>9</v>
      </c>
      <c r="H2" t="s">
        <v>12</v>
      </c>
    </row>
    <row r="3" spans="1:8" x14ac:dyDescent="0.25">
      <c r="B3" t="s">
        <v>14</v>
      </c>
      <c r="C3" t="s">
        <v>15</v>
      </c>
      <c r="D3">
        <f>0.6*0.95</f>
        <v>0.56999999999999995</v>
      </c>
      <c r="E3">
        <v>0.15</v>
      </c>
      <c r="F3">
        <f>D3*E3</f>
        <v>8.5499999999999993E-2</v>
      </c>
      <c r="G3">
        <v>1.25</v>
      </c>
      <c r="H3">
        <f>G3*F3</f>
        <v>0.106875</v>
      </c>
    </row>
    <row r="4" spans="1:8" x14ac:dyDescent="0.25">
      <c r="B4" t="s">
        <v>16</v>
      </c>
      <c r="C4" t="s">
        <v>17</v>
      </c>
      <c r="D4">
        <f>0.6*1.3</f>
        <v>0.78</v>
      </c>
      <c r="E4">
        <v>0.03</v>
      </c>
      <c r="F4">
        <f>D4*E4</f>
        <v>2.3400000000000001E-2</v>
      </c>
      <c r="G4">
        <v>1.25</v>
      </c>
      <c r="H4">
        <f>G4*F4</f>
        <v>2.9250000000000002E-2</v>
      </c>
    </row>
    <row r="5" spans="1:8" x14ac:dyDescent="0.25">
      <c r="B5" t="s">
        <v>18</v>
      </c>
      <c r="C5" t="s">
        <v>19</v>
      </c>
      <c r="D5">
        <f>0.6*1.6</f>
        <v>0.96</v>
      </c>
      <c r="E5">
        <v>0.25</v>
      </c>
      <c r="F5">
        <f t="shared" ref="F5:F7" si="0">D5*E5</f>
        <v>0.24</v>
      </c>
      <c r="G5">
        <v>1.25</v>
      </c>
      <c r="H5">
        <f t="shared" ref="H5:H7" si="1">G5*F5</f>
        <v>0.3</v>
      </c>
    </row>
    <row r="6" spans="1:8" x14ac:dyDescent="0.25">
      <c r="B6" t="s">
        <v>20</v>
      </c>
      <c r="C6" t="s">
        <v>21</v>
      </c>
      <c r="D6">
        <f>0.84*0.85</f>
        <v>0.71399999999999997</v>
      </c>
      <c r="E6">
        <v>0.3</v>
      </c>
      <c r="F6">
        <f t="shared" si="0"/>
        <v>0.21419999999999997</v>
      </c>
      <c r="G6">
        <v>1.25</v>
      </c>
      <c r="H6">
        <f t="shared" si="1"/>
        <v>0.26774999999999999</v>
      </c>
    </row>
    <row r="7" spans="1:8" x14ac:dyDescent="0.25">
      <c r="B7" t="s">
        <v>22</v>
      </c>
      <c r="C7" t="s">
        <v>23</v>
      </c>
      <c r="D7">
        <f>0.7*1.235</f>
        <v>0.86450000000000005</v>
      </c>
      <c r="E7">
        <v>0.25</v>
      </c>
      <c r="F7">
        <f t="shared" si="0"/>
        <v>0.21612500000000001</v>
      </c>
      <c r="G7">
        <v>1.25</v>
      </c>
      <c r="H7">
        <f t="shared" si="1"/>
        <v>0.27015624999999999</v>
      </c>
    </row>
    <row r="8" spans="1:8" x14ac:dyDescent="0.25">
      <c r="B8" t="s">
        <v>24</v>
      </c>
      <c r="C8" t="s">
        <v>25</v>
      </c>
      <c r="D8">
        <f>0.64*0.95</f>
        <v>0.60799999999999998</v>
      </c>
      <c r="E8">
        <v>0.52</v>
      </c>
      <c r="F8">
        <f t="shared" ref="F8" si="2">D8*E8</f>
        <v>0.31616</v>
      </c>
      <c r="G8">
        <v>1.25</v>
      </c>
      <c r="H8">
        <f t="shared" ref="H8" si="3">G8*F8</f>
        <v>0.3952</v>
      </c>
    </row>
    <row r="9" spans="1:8" x14ac:dyDescent="0.25">
      <c r="B9" t="s">
        <v>26</v>
      </c>
      <c r="C9" t="s">
        <v>27</v>
      </c>
      <c r="D9">
        <f>0.63*0.3</f>
        <v>0.189</v>
      </c>
      <c r="E9">
        <v>0.2</v>
      </c>
      <c r="F9">
        <f t="shared" ref="F9" si="4">D9*E9</f>
        <v>3.78E-2</v>
      </c>
      <c r="G9">
        <v>1.25</v>
      </c>
      <c r="H9">
        <f t="shared" ref="H9" si="5">G9*F9</f>
        <v>4.725E-2</v>
      </c>
    </row>
    <row r="10" spans="1:8" x14ac:dyDescent="0.25">
      <c r="B10" t="s">
        <v>28</v>
      </c>
      <c r="C10" t="s">
        <v>29</v>
      </c>
      <c r="D10">
        <f>0.8*0.385</f>
        <v>0.30800000000000005</v>
      </c>
      <c r="E10">
        <v>0.45</v>
      </c>
      <c r="F10">
        <f t="shared" ref="F10" si="6">D10*E10</f>
        <v>0.13860000000000003</v>
      </c>
      <c r="G10">
        <v>1.25</v>
      </c>
      <c r="H10">
        <f t="shared" ref="H10" si="7">G10*F10</f>
        <v>0.17325000000000004</v>
      </c>
    </row>
    <row r="11" spans="1:8" x14ac:dyDescent="0.25">
      <c r="B11" t="s">
        <v>28</v>
      </c>
      <c r="C11" t="s">
        <v>29</v>
      </c>
      <c r="D11">
        <f>0.8*0.385</f>
        <v>0.30800000000000005</v>
      </c>
      <c r="E11">
        <v>0.45</v>
      </c>
      <c r="F11">
        <f t="shared" ref="F11" si="8">D11*E11</f>
        <v>0.13860000000000003</v>
      </c>
      <c r="G11">
        <v>1.25</v>
      </c>
      <c r="H11">
        <f t="shared" ref="H11" si="9">G11*F11</f>
        <v>0.17325000000000004</v>
      </c>
    </row>
    <row r="12" spans="1:8" x14ac:dyDescent="0.25">
      <c r="B12" t="s">
        <v>30</v>
      </c>
      <c r="C12" t="s">
        <v>31</v>
      </c>
      <c r="D12">
        <f>0.81*0.45</f>
        <v>0.36450000000000005</v>
      </c>
      <c r="E12">
        <v>0.15</v>
      </c>
      <c r="F12">
        <f t="shared" ref="F12" si="10">D12*E12</f>
        <v>5.4675000000000008E-2</v>
      </c>
      <c r="G12">
        <v>1.25</v>
      </c>
      <c r="H12">
        <f t="shared" ref="H12" si="11">G12*F12</f>
        <v>6.8343750000000009E-2</v>
      </c>
    </row>
    <row r="13" spans="1:8" x14ac:dyDescent="0.25">
      <c r="B13" t="s">
        <v>32</v>
      </c>
      <c r="C13" t="s">
        <v>33</v>
      </c>
      <c r="D13">
        <f>0.31*0.57</f>
        <v>0.1767</v>
      </c>
      <c r="E13">
        <v>0.03</v>
      </c>
      <c r="F13">
        <f t="shared" ref="F13" si="12">D13*E13</f>
        <v>5.3009999999999993E-3</v>
      </c>
      <c r="G13">
        <v>1.25</v>
      </c>
      <c r="H13">
        <f t="shared" ref="H13" si="13">G13*F13</f>
        <v>6.6262499999999993E-3</v>
      </c>
    </row>
    <row r="14" spans="1:8" x14ac:dyDescent="0.25">
      <c r="B14" t="s">
        <v>34</v>
      </c>
      <c r="C14" t="s">
        <v>35</v>
      </c>
      <c r="D14">
        <f>0.645*0.432</f>
        <v>0.27864</v>
      </c>
      <c r="E14">
        <v>0.15</v>
      </c>
      <c r="F14">
        <f t="shared" ref="F14" si="14">D14*E14</f>
        <v>4.1796E-2</v>
      </c>
      <c r="G14">
        <v>1.25</v>
      </c>
      <c r="H14">
        <f t="shared" ref="H14" si="15">G14*F14</f>
        <v>5.2245E-2</v>
      </c>
    </row>
    <row r="15" spans="1:8" x14ac:dyDescent="0.25">
      <c r="B15" t="s">
        <v>36</v>
      </c>
      <c r="C15" t="s">
        <v>37</v>
      </c>
      <c r="D15">
        <f>0.54*0.38</f>
        <v>0.20520000000000002</v>
      </c>
      <c r="E15">
        <v>0.03</v>
      </c>
      <c r="F15">
        <f t="shared" ref="F15" si="16">D15*E15</f>
        <v>6.156E-3</v>
      </c>
      <c r="G15">
        <v>1.25</v>
      </c>
      <c r="H15">
        <f t="shared" ref="H15" si="17">G15*F15</f>
        <v>7.6950000000000005E-3</v>
      </c>
    </row>
    <row r="16" spans="1:8" x14ac:dyDescent="0.25">
      <c r="B16" t="s">
        <v>16</v>
      </c>
      <c r="C16" t="s">
        <v>38</v>
      </c>
      <c r="D16">
        <f>0.7*1.35</f>
        <v>0.94499999999999995</v>
      </c>
      <c r="E16">
        <v>0.03</v>
      </c>
      <c r="F16">
        <f>D16*E16</f>
        <v>2.8349999999999997E-2</v>
      </c>
      <c r="G16">
        <v>1.25</v>
      </c>
      <c r="H16">
        <f>G16*F16</f>
        <v>3.5437499999999997E-2</v>
      </c>
    </row>
    <row r="17" spans="1:15" x14ac:dyDescent="0.25">
      <c r="B17" t="s">
        <v>39</v>
      </c>
      <c r="C17" t="s">
        <v>40</v>
      </c>
      <c r="D17">
        <f>0.7*1.9</f>
        <v>1.3299999999999998</v>
      </c>
      <c r="E17">
        <v>0.24</v>
      </c>
      <c r="F17">
        <f>D17*E17</f>
        <v>0.31919999999999993</v>
      </c>
      <c r="G17">
        <v>1.25</v>
      </c>
      <c r="H17">
        <f>G17*F17</f>
        <v>0.39899999999999991</v>
      </c>
    </row>
    <row r="18" spans="1:15" x14ac:dyDescent="0.25">
      <c r="O18">
        <f>J21/4</f>
        <v>595</v>
      </c>
    </row>
    <row r="19" spans="1:15" x14ac:dyDescent="0.25">
      <c r="F19">
        <f>SUM(F3:F18)</f>
        <v>1.865863</v>
      </c>
      <c r="H19">
        <f>SUM(H3:H18)</f>
        <v>2.3323287500000003</v>
      </c>
      <c r="J19">
        <v>0.05</v>
      </c>
    </row>
    <row r="20" spans="1:15" x14ac:dyDescent="0.25">
      <c r="J20" s="2">
        <f>H19+J19</f>
        <v>2.3823287500000001</v>
      </c>
      <c r="K20" s="3" t="s">
        <v>44</v>
      </c>
      <c r="L20" t="s">
        <v>46</v>
      </c>
    </row>
    <row r="21" spans="1:15" x14ac:dyDescent="0.25">
      <c r="J21" s="3">
        <v>2380</v>
      </c>
      <c r="K21" s="3" t="s">
        <v>45</v>
      </c>
    </row>
    <row r="24" spans="1:15" x14ac:dyDescent="0.25">
      <c r="A24" t="s">
        <v>41</v>
      </c>
    </row>
    <row r="25" spans="1:15" x14ac:dyDescent="0.25">
      <c r="C25">
        <v>4618</v>
      </c>
      <c r="D25">
        <v>250</v>
      </c>
      <c r="E25">
        <v>250</v>
      </c>
      <c r="F25">
        <f>SUM(C25:E25)</f>
        <v>5118</v>
      </c>
      <c r="J25" s="3" t="s">
        <v>43</v>
      </c>
      <c r="K25" s="3" t="s">
        <v>42</v>
      </c>
    </row>
    <row r="27" spans="1:15" x14ac:dyDescent="0.25">
      <c r="C27">
        <v>1100</v>
      </c>
      <c r="D27">
        <v>250</v>
      </c>
      <c r="F27">
        <f>SUM(C27:E27)</f>
        <v>1350</v>
      </c>
    </row>
    <row r="28" spans="1:15" x14ac:dyDescent="0.25">
      <c r="J28" s="4">
        <f>J20*0.9</f>
        <v>2.1440958750000001</v>
      </c>
      <c r="K28" s="3" t="s">
        <v>44</v>
      </c>
      <c r="L28" t="s">
        <v>47</v>
      </c>
    </row>
    <row r="29" spans="1:15" x14ac:dyDescent="0.25">
      <c r="J29" s="3">
        <v>2145</v>
      </c>
      <c r="K29" s="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Heating </vt:lpstr>
      <vt:lpstr>VEntilaiton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Hossain, Arafat</dc:creator>
  <cp:lastModifiedBy>Mir, Mohiuddin</cp:lastModifiedBy>
  <dcterms:created xsi:type="dcterms:W3CDTF">2015-06-05T18:17:20Z</dcterms:created>
  <dcterms:modified xsi:type="dcterms:W3CDTF">2026-05-28T13:19:35Z</dcterms:modified>
</cp:coreProperties>
</file>