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Server/Server Project Folder/Marlsbro House Manchester/Specs and Schedules/00 Area/NIA/"/>
    </mc:Choice>
  </mc:AlternateContent>
  <xr:revisionPtr revIDLastSave="0" documentId="13_ncr:1_{EDEFF588-4830-954C-B143-F2529E3431DD}" xr6:coauthVersionLast="47" xr6:coauthVersionMax="47" xr10:uidLastSave="{00000000-0000-0000-0000-000000000000}"/>
  <bookViews>
    <workbookView xWindow="0" yWindow="500" windowWidth="51200" windowHeight="27220" tabRatio="500" xr2:uid="{00000000-000D-0000-FFFF-FFFF00000000}"/>
  </bookViews>
  <sheets>
    <sheet name="AREAS" sheetId="2" r:id="rId1"/>
    <sheet name="REFUSE" sheetId="3" r:id="rId2"/>
  </sheets>
  <definedNames>
    <definedName name="_xlnm.Print_Area" localSheetId="0">AREAS!$A$1:$R$58</definedName>
    <definedName name="_xlnm.Print_Area" localSheetId="1">REFUSE!$B$6:$I$44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1" i="2" l="1"/>
  <c r="P22" i="2"/>
  <c r="Q21" i="2"/>
  <c r="Q20" i="2"/>
  <c r="Q19" i="2"/>
  <c r="Q18" i="2"/>
  <c r="Q17" i="2"/>
  <c r="Q16" i="2"/>
  <c r="Q22" i="2" s="1"/>
  <c r="G43" i="2"/>
  <c r="G42" i="2"/>
  <c r="G41" i="2"/>
  <c r="G40" i="2"/>
  <c r="G39" i="2"/>
  <c r="G38" i="2"/>
  <c r="F44" i="2"/>
  <c r="D44" i="2"/>
  <c r="E43" i="2"/>
  <c r="E42" i="2"/>
  <c r="E41" i="2"/>
  <c r="E40" i="2"/>
  <c r="E39" i="2"/>
  <c r="E38" i="2"/>
  <c r="D33" i="2"/>
  <c r="C9" i="3" s="1"/>
  <c r="M32" i="2"/>
  <c r="J17" i="2"/>
  <c r="M16" i="2"/>
  <c r="L17" i="2"/>
  <c r="M17" i="2"/>
  <c r="G22" i="2"/>
  <c r="H21" i="2"/>
  <c r="H20" i="2"/>
  <c r="H19" i="2"/>
  <c r="H18" i="2"/>
  <c r="H17" i="2"/>
  <c r="H16" i="2"/>
  <c r="C42" i="3"/>
  <c r="E39" i="3" s="1"/>
  <c r="E41" i="3"/>
  <c r="E40" i="3"/>
  <c r="E38" i="3"/>
  <c r="E37" i="3"/>
  <c r="E42" i="3" s="1"/>
  <c r="C35" i="3"/>
  <c r="C30" i="3"/>
  <c r="D20" i="3"/>
  <c r="G19" i="3"/>
  <c r="E19" i="3"/>
  <c r="D19" i="3"/>
  <c r="H18" i="3"/>
  <c r="G18" i="3"/>
  <c r="G17" i="3"/>
  <c r="H16" i="3"/>
  <c r="G16" i="3"/>
  <c r="G15" i="3"/>
  <c r="H14" i="3"/>
  <c r="G14" i="3"/>
  <c r="C10" i="3"/>
  <c r="H17" i="3" s="1"/>
  <c r="D22" i="2"/>
  <c r="L33" i="2"/>
  <c r="L55" i="2" s="1"/>
  <c r="L56" i="2" s="1"/>
  <c r="J33" i="2"/>
  <c r="J55" i="2" s="1"/>
  <c r="J56" i="2" s="1"/>
  <c r="E27" i="2"/>
  <c r="G27" i="2"/>
  <c r="M31" i="2"/>
  <c r="M30" i="2"/>
  <c r="M29" i="2"/>
  <c r="M28" i="2"/>
  <c r="M27" i="2"/>
  <c r="H33" i="2"/>
  <c r="H55" i="2" s="1"/>
  <c r="H56" i="2" s="1"/>
  <c r="I32" i="2"/>
  <c r="I31" i="2"/>
  <c r="I30" i="2"/>
  <c r="I29" i="2"/>
  <c r="I28" i="2"/>
  <c r="I27" i="2"/>
  <c r="K32" i="2"/>
  <c r="K31" i="2"/>
  <c r="K30" i="2"/>
  <c r="K29" i="2"/>
  <c r="K28" i="2"/>
  <c r="K27" i="2"/>
  <c r="F33" i="2"/>
  <c r="F55" i="2" s="1"/>
  <c r="F56" i="2" s="1"/>
  <c r="G32" i="2"/>
  <c r="G31" i="2"/>
  <c r="G30" i="2"/>
  <c r="G29" i="2"/>
  <c r="G28" i="2"/>
  <c r="E32" i="2"/>
  <c r="E31" i="2"/>
  <c r="E30" i="2"/>
  <c r="E29" i="2"/>
  <c r="E28" i="2"/>
  <c r="E21" i="2"/>
  <c r="E20" i="2"/>
  <c r="E19" i="2"/>
  <c r="E18" i="2"/>
  <c r="E17" i="2"/>
  <c r="E16" i="2"/>
  <c r="E44" i="2" l="1"/>
  <c r="H22" i="2"/>
  <c r="D55" i="2"/>
  <c r="D56" i="2" s="1"/>
  <c r="C7" i="3"/>
  <c r="C14" i="3"/>
  <c r="C19" i="3" s="1"/>
  <c r="H15" i="3"/>
  <c r="H19" i="3" s="1"/>
  <c r="I33" i="2"/>
  <c r="G33" i="2"/>
  <c r="M33" i="2"/>
  <c r="E22" i="2"/>
  <c r="K33" i="2"/>
  <c r="E33" i="2"/>
</calcChain>
</file>

<file path=xl/sharedStrings.xml><?xml version="1.0" encoding="utf-8"?>
<sst xmlns="http://schemas.openxmlformats.org/spreadsheetml/2006/main" count="89" uniqueCount="58">
  <si>
    <t>Central House, 142 Central Street, London EC1V 8AR</t>
  </si>
  <si>
    <t>Tel: 020 7251 8555</t>
  </si>
  <si>
    <t>Floor</t>
  </si>
  <si>
    <t>Total Area</t>
  </si>
  <si>
    <t>Basement Level</t>
  </si>
  <si>
    <t>4th Floor Level</t>
  </si>
  <si>
    <t>Project Ref: MHM</t>
  </si>
  <si>
    <t>Ground Level</t>
  </si>
  <si>
    <t>1st Floor Level</t>
  </si>
  <si>
    <t>2nd Floor Level</t>
  </si>
  <si>
    <t xml:space="preserve">3rd Floor Level </t>
  </si>
  <si>
    <t>Office Areas (SQM)</t>
  </si>
  <si>
    <t>Office Areas (SQFT)</t>
  </si>
  <si>
    <t>Restaurant Areas (SQM)</t>
  </si>
  <si>
    <t>Restaurant Areas (SQFT)</t>
  </si>
  <si>
    <t>Recording Areas (SQM)</t>
  </si>
  <si>
    <t>Recording Areas (SQFT)</t>
  </si>
  <si>
    <t>Bar Areas (SQM)</t>
  </si>
  <si>
    <t>Bar Areas (SQFT)</t>
  </si>
  <si>
    <t>External Areas (SQM)</t>
  </si>
  <si>
    <t>External Areas (SQFT)</t>
  </si>
  <si>
    <t>NIA Areas (SQM)</t>
  </si>
  <si>
    <t>NIA Areas (SQFT)</t>
  </si>
  <si>
    <t>GENERAL</t>
  </si>
  <si>
    <t>RECYCLE</t>
  </si>
  <si>
    <t>LITRES REQUIRED</t>
  </si>
  <si>
    <t>ORGANIC</t>
  </si>
  <si>
    <t>GLASS</t>
  </si>
  <si>
    <t>MIXED</t>
  </si>
  <si>
    <t>PAPER</t>
  </si>
  <si>
    <t>LITRES PER PERSON</t>
  </si>
  <si>
    <t>LITRES</t>
  </si>
  <si>
    <t>F&amp;B REFUSE</t>
  </si>
  <si>
    <t>PAX</t>
  </si>
  <si>
    <t>LITRES PER 20 PAX</t>
  </si>
  <si>
    <t>LITRES PER PAX</t>
  </si>
  <si>
    <t>USING GD04</t>
  </si>
  <si>
    <t>USING BS5906</t>
  </si>
  <si>
    <t>OFFICE REFUSE</t>
  </si>
  <si>
    <t>PAPER CARD</t>
  </si>
  <si>
    <t>LITRES PROVIDED, see table below</t>
  </si>
  <si>
    <t>Office Area</t>
  </si>
  <si>
    <t>Cycles</t>
  </si>
  <si>
    <t>1 per</t>
  </si>
  <si>
    <t>6 existing spaces on Port/Faraday Street junction</t>
  </si>
  <si>
    <t>GEA Areas (SQM)</t>
  </si>
  <si>
    <t>GEA Areas (SQFT)</t>
  </si>
  <si>
    <t>Building Volume (M3)</t>
  </si>
  <si>
    <t xml:space="preserve"> (FT3)</t>
  </si>
  <si>
    <t>External courtyard</t>
  </si>
  <si>
    <t>AREA SCHEDULE</t>
  </si>
  <si>
    <t>Project: Marlsbro House Manchester</t>
  </si>
  <si>
    <t>Client:</t>
  </si>
  <si>
    <t>GIA Areas (SQFT)</t>
  </si>
  <si>
    <t>Ex GIA Areas (SQM)</t>
  </si>
  <si>
    <t>Prop GIA Areas (SQM)</t>
  </si>
  <si>
    <t>plus staircase</t>
  </si>
  <si>
    <t>Ex GEA Areas (SQM)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</si>
</sst>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3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rgb="FFBF6A00"/>
      <name val="Calibri"/>
      <family val="2"/>
      <scheme val="minor"/>
    </font>
    <font>
      <sz val="12"/>
      <color theme="1"/>
      <name val="Century Gothic"/>
      <family val="1"/>
    </font>
    <font>
      <b/>
      <sz val="16"/>
      <color theme="1"/>
      <name val="Century Gothic"/>
      <family val="1"/>
    </font>
    <font>
      <b/>
      <sz val="12"/>
      <color theme="1"/>
      <name val="Century Gothic"/>
      <family val="1"/>
    </font>
    <font>
      <sz val="11"/>
      <color theme="1"/>
      <name val="Century Gothic"/>
      <family val="1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1"/>
    </font>
    <font>
      <i/>
      <sz val="11"/>
      <color theme="1"/>
      <name val="Century Gothic"/>
      <family val="1"/>
    </font>
    <font>
      <b/>
      <sz val="12"/>
      <color rgb="FF000000"/>
      <name val="Century Gothic"/>
      <family val="1"/>
    </font>
    <font>
      <sz val="11"/>
      <color rgb="FF000000"/>
      <name val="Century Gothic"/>
      <family val="1"/>
    </font>
    <font>
      <i/>
      <sz val="11"/>
      <color rgb="FF000000"/>
      <name val="Century Gothic"/>
      <family val="1"/>
    </font>
    <font>
      <b/>
      <sz val="11"/>
      <color rgb="FF000000"/>
      <name val="Century Gothic"/>
      <family val="1"/>
    </font>
    <font>
      <sz val="11"/>
      <color theme="0"/>
      <name val="Century Gothic"/>
      <family val="1"/>
    </font>
    <font>
      <i/>
      <sz val="11"/>
      <color theme="0"/>
      <name val="Century Gothic"/>
      <family val="1"/>
    </font>
    <font>
      <b/>
      <sz val="11"/>
      <color theme="0"/>
      <name val="Century Gothic"/>
      <family val="1"/>
    </font>
    <font>
      <b/>
      <sz val="12"/>
      <color theme="0"/>
      <name val="Century Gothic"/>
      <family val="1"/>
    </font>
    <font>
      <b/>
      <sz val="12"/>
      <color rgb="FFFFFFFF"/>
      <name val="Century Gothic"/>
      <family val="1"/>
    </font>
    <font>
      <sz val="11"/>
      <color rgb="FFFFFFFF"/>
      <name val="Century Gothic"/>
      <family val="1"/>
    </font>
    <font>
      <i/>
      <sz val="11"/>
      <color rgb="FFFFFFFF"/>
      <name val="Century Gothic"/>
      <family val="1"/>
    </font>
    <font>
      <b/>
      <sz val="11"/>
      <color rgb="FFFFFFFF"/>
      <name val="Century Gothic"/>
      <family val="1"/>
    </font>
    <font>
      <sz val="12"/>
      <color rgb="FF000000"/>
      <name val="Century Gothic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1"/>
      <color rgb="FF00B050"/>
      <name val="Century Gothic"/>
      <family val="1"/>
    </font>
    <font>
      <i/>
      <sz val="11"/>
      <color rgb="FFFF0000"/>
      <name val="Century Gothic"/>
      <family val="1"/>
    </font>
    <font>
      <sz val="12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6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26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7" fillId="0" borderId="0" xfId="0" applyFont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2" fillId="2" borderId="12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2" fontId="12" fillId="3" borderId="11" xfId="0" applyNumberFormat="1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2" fontId="12" fillId="4" borderId="11" xfId="0" applyNumberFormat="1" applyFont="1" applyFill="1" applyBorder="1" applyAlignment="1">
      <alignment horizontal="center" vertical="center"/>
    </xf>
    <xf numFmtId="164" fontId="12" fillId="4" borderId="12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2" fontId="12" fillId="5" borderId="11" xfId="0" applyNumberFormat="1" applyFont="1" applyFill="1" applyBorder="1" applyAlignment="1">
      <alignment horizontal="center" vertical="center"/>
    </xf>
    <xf numFmtId="164" fontId="12" fillId="5" borderId="12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2" fontId="12" fillId="6" borderId="11" xfId="0" applyNumberFormat="1" applyFont="1" applyFill="1" applyBorder="1" applyAlignment="1">
      <alignment horizontal="center" vertical="center"/>
    </xf>
    <xf numFmtId="164" fontId="12" fillId="6" borderId="12" xfId="0" applyNumberFormat="1" applyFont="1" applyFill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13" xfId="0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0" fillId="0" borderId="15" xfId="0" applyBorder="1"/>
    <xf numFmtId="165" fontId="0" fillId="0" borderId="16" xfId="0" applyNumberFormat="1" applyBorder="1" applyAlignment="1">
      <alignment horizontal="center"/>
    </xf>
    <xf numFmtId="9" fontId="13" fillId="0" borderId="0" xfId="0" applyNumberFormat="1" applyFont="1" applyAlignment="1">
      <alignment horizontal="left" vertical="center"/>
    </xf>
    <xf numFmtId="165" fontId="0" fillId="0" borderId="17" xfId="0" applyNumberFormat="1" applyBorder="1" applyAlignment="1">
      <alignment horizontal="left"/>
    </xf>
    <xf numFmtId="0" fontId="0" fillId="0" borderId="16" xfId="0" applyBorder="1" applyAlignment="1">
      <alignment horizontal="center"/>
    </xf>
    <xf numFmtId="9" fontId="1" fillId="0" borderId="16" xfId="0" applyNumberFormat="1" applyFont="1" applyBorder="1" applyAlignment="1">
      <alignment horizontal="center"/>
    </xf>
    <xf numFmtId="10" fontId="13" fillId="0" borderId="0" xfId="0" applyNumberFormat="1" applyFont="1" applyAlignment="1">
      <alignment horizontal="left" vertical="center"/>
    </xf>
    <xf numFmtId="165" fontId="1" fillId="0" borderId="17" xfId="0" applyNumberFormat="1" applyFont="1" applyBorder="1" applyAlignment="1">
      <alignment horizontal="left"/>
    </xf>
    <xf numFmtId="0" fontId="7" fillId="0" borderId="18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9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1" fontId="24" fillId="0" borderId="17" xfId="0" applyNumberFormat="1" applyFont="1" applyBorder="1" applyAlignment="1">
      <alignment horizontal="center" vertical="center"/>
    </xf>
    <xf numFmtId="2" fontId="14" fillId="0" borderId="17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vertical="center"/>
    </xf>
    <xf numFmtId="9" fontId="14" fillId="0" borderId="17" xfId="0" applyNumberFormat="1" applyFont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2" fontId="14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9" fontId="14" fillId="0" borderId="25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0" fillId="0" borderId="27" xfId="0" applyBorder="1"/>
    <xf numFmtId="0" fontId="8" fillId="0" borderId="29" xfId="0" applyFont="1" applyBorder="1" applyAlignment="1">
      <alignment horizontal="center" vertical="center"/>
    </xf>
    <xf numFmtId="1" fontId="24" fillId="0" borderId="25" xfId="0" applyNumberFormat="1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10" fontId="14" fillId="0" borderId="3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2" fontId="12" fillId="2" borderId="3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2" fontId="12" fillId="3" borderId="32" xfId="0" applyNumberFormat="1" applyFont="1" applyFill="1" applyBorder="1" applyAlignment="1">
      <alignment horizontal="center" vertical="center"/>
    </xf>
    <xf numFmtId="0" fontId="0" fillId="0" borderId="3" xfId="0" applyBorder="1"/>
    <xf numFmtId="2" fontId="12" fillId="5" borderId="32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 vertical="center"/>
    </xf>
    <xf numFmtId="2" fontId="24" fillId="0" borderId="32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2" fillId="0" borderId="14" xfId="0" applyFont="1" applyBorder="1" applyAlignment="1">
      <alignment vertical="center"/>
    </xf>
    <xf numFmtId="43" fontId="12" fillId="2" borderId="12" xfId="665" applyFont="1" applyFill="1" applyBorder="1" applyAlignment="1">
      <alignment horizontal="center" vertical="center"/>
    </xf>
    <xf numFmtId="43" fontId="13" fillId="0" borderId="9" xfId="665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43" fontId="11" fillId="0" borderId="2" xfId="665" applyFont="1" applyBorder="1" applyAlignment="1">
      <alignment horizontal="center" vertical="center"/>
    </xf>
    <xf numFmtId="43" fontId="12" fillId="2" borderId="35" xfId="665" applyFont="1" applyFill="1" applyBorder="1" applyAlignment="1">
      <alignment horizontal="center" vertical="center"/>
    </xf>
    <xf numFmtId="2" fontId="12" fillId="2" borderId="35" xfId="0" applyNumberFormat="1" applyFont="1" applyFill="1" applyBorder="1" applyAlignment="1">
      <alignment horizontal="center" vertical="center"/>
    </xf>
    <xf numFmtId="0" fontId="12" fillId="0" borderId="39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" fillId="0" borderId="17" xfId="0" applyFont="1" applyBorder="1"/>
    <xf numFmtId="0" fontId="9" fillId="0" borderId="19" xfId="0" applyFont="1" applyBorder="1"/>
    <xf numFmtId="0" fontId="1" fillId="0" borderId="39" xfId="0" applyFont="1" applyBorder="1"/>
    <xf numFmtId="2" fontId="11" fillId="0" borderId="10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" fillId="0" borderId="7" xfId="0" applyFont="1" applyBorder="1"/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2" fontId="30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7" fillId="2" borderId="42" xfId="0" applyFont="1" applyFill="1" applyBorder="1" applyAlignment="1">
      <alignment horizontal="center" vertical="center"/>
    </xf>
    <xf numFmtId="2" fontId="28" fillId="0" borderId="43" xfId="0" applyNumberFormat="1" applyFont="1" applyBorder="1" applyAlignment="1">
      <alignment horizontal="center" vertical="center"/>
    </xf>
    <xf numFmtId="2" fontId="29" fillId="0" borderId="43" xfId="0" applyNumberFormat="1" applyFont="1" applyBorder="1" applyAlignment="1">
      <alignment horizontal="center" vertical="center"/>
    </xf>
    <xf numFmtId="2" fontId="11" fillId="0" borderId="43" xfId="0" applyNumberFormat="1" applyFont="1" applyBorder="1" applyAlignment="1">
      <alignment horizontal="center" vertical="center"/>
    </xf>
    <xf numFmtId="2" fontId="12" fillId="2" borderId="4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18" xfId="0" applyFont="1" applyBorder="1" applyAlignment="1">
      <alignment horizontal="center" vertical="center"/>
    </xf>
    <xf numFmtId="0" fontId="1" fillId="0" borderId="19" xfId="0" applyFont="1" applyBorder="1"/>
    <xf numFmtId="2" fontId="11" fillId="0" borderId="21" xfId="0" applyNumberFormat="1" applyFont="1" applyBorder="1" applyAlignment="1">
      <alignment horizontal="center" vertical="center"/>
    </xf>
    <xf numFmtId="164" fontId="13" fillId="0" borderId="4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24" fillId="0" borderId="45" xfId="0" applyNumberFormat="1" applyFont="1" applyBorder="1" applyAlignment="1">
      <alignment horizontal="center" vertical="center"/>
    </xf>
    <xf numFmtId="2" fontId="12" fillId="2" borderId="41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2" fillId="2" borderId="10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</cellXfs>
  <cellStyles count="666">
    <cellStyle name="Comma" xfId="665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Normal" xfId="0" builtinId="0"/>
  </cellStyles>
  <dxfs count="0"/>
  <tableStyles count="0" defaultTableStyle="TableStyleMedium9" defaultPivotStyle="PivotStyleMedium4"/>
  <colors>
    <mruColors>
      <color rgb="FFFDFFB7"/>
      <color rgb="FFBF6A00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660400</xdr:colOff>
      <xdr:row>0</xdr:row>
      <xdr:rowOff>76199</xdr:rowOff>
    </xdr:from>
    <xdr:to>
      <xdr:col>4</xdr:col>
      <xdr:colOff>825500</xdr:colOff>
      <xdr:row>5</xdr:row>
      <xdr:rowOff>248919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3D7407-4DBF-844E-AD3F-A30336991D4C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332" b="18668"/>
        <a:stretch/>
      </xdr:blipFill>
      <xdr:spPr bwMode="auto">
        <a:xfrm>
          <a:off x="1485900" y="76199"/>
          <a:ext cx="4559300" cy="1188720"/>
        </a:xfrm>
        <a:prstGeom prst="rect">
          <a:avLst/>
        </a:prstGeom>
        <a:ln>
          <a:noFill/>
        </a:ln>
        <a:extLst>
          <a:ext uri="{53640926-AAD7-44d8-BBD7-CCE9431645EC}">
            <a14:shadowObscured xmlns:lc="http://schemas.openxmlformats.org/drawingml/2006/lockedCanvas" xmlns:a14="http://schemas.microsoft.com/office/drawing/2010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5307-D784-F549-B00D-785FE543842F}">
  <sheetPr>
    <pageSetUpPr fitToPage="1"/>
  </sheetPr>
  <dimension ref="A6:U114"/>
  <sheetViews>
    <sheetView tabSelected="1" topLeftCell="A32" zoomScaleNormal="100" workbookViewId="0">
      <selection activeCell="R58" sqref="A1:R58"/>
    </sheetView>
  </sheetViews>
  <sheetFormatPr baseColWidth="10" defaultRowHeight="16" x14ac:dyDescent="0.2"/>
  <cols>
    <col min="2" max="2" width="13.83203125" bestFit="1" customWidth="1"/>
    <col min="3" max="3" width="20.5" customWidth="1"/>
    <col min="4" max="4" width="23.33203125" style="2" bestFit="1" customWidth="1"/>
    <col min="5" max="5" width="20" style="2" bestFit="1" customWidth="1"/>
    <col min="6" max="6" width="24.6640625" bestFit="1" customWidth="1"/>
    <col min="7" max="7" width="24.6640625" style="2" bestFit="1" customWidth="1"/>
    <col min="8" max="13" width="24.5" bestFit="1" customWidth="1"/>
    <col min="14" max="14" width="7.83203125" customWidth="1"/>
    <col min="15" max="15" width="5" customWidth="1"/>
    <col min="16" max="16" width="21" bestFit="1" customWidth="1"/>
    <col min="17" max="17" width="18.33203125" bestFit="1" customWidth="1"/>
    <col min="18" max="18" width="18.83203125" customWidth="1"/>
    <col min="19" max="19" width="23.33203125" customWidth="1"/>
  </cols>
  <sheetData>
    <row r="6" spans="1:19" ht="28" customHeight="1" x14ac:dyDescent="0.2"/>
    <row r="7" spans="1:19" ht="19" x14ac:dyDescent="0.25">
      <c r="B7" s="7" t="s">
        <v>0</v>
      </c>
      <c r="C7" s="7"/>
      <c r="D7" s="7"/>
      <c r="E7" s="7"/>
    </row>
    <row r="8" spans="1:19" ht="19" x14ac:dyDescent="0.25">
      <c r="B8" s="7" t="s">
        <v>1</v>
      </c>
      <c r="C8" s="7"/>
      <c r="D8" s="7"/>
      <c r="E8" s="7"/>
    </row>
    <row r="9" spans="1:19" ht="19" x14ac:dyDescent="0.25">
      <c r="B9" s="3"/>
      <c r="C9" s="3"/>
      <c r="D9" s="3"/>
      <c r="E9" s="3"/>
    </row>
    <row r="10" spans="1:19" ht="24" customHeight="1" x14ac:dyDescent="0.2">
      <c r="A10" s="4"/>
      <c r="B10" s="9" t="s">
        <v>50</v>
      </c>
      <c r="C10" s="9"/>
      <c r="D10" s="10"/>
      <c r="E10" s="10"/>
    </row>
    <row r="11" spans="1:19" s="6" customFormat="1" ht="24" customHeight="1" x14ac:dyDescent="0.2">
      <c r="A11" s="5"/>
      <c r="B11" s="11" t="s">
        <v>52</v>
      </c>
      <c r="C11" s="11"/>
      <c r="D11" s="12"/>
      <c r="E11" s="12"/>
      <c r="G11" s="15"/>
    </row>
    <row r="12" spans="1:19" s="6" customFormat="1" ht="24" customHeight="1" x14ac:dyDescent="0.2">
      <c r="A12" s="5"/>
      <c r="B12" s="11" t="s">
        <v>51</v>
      </c>
      <c r="C12" s="11"/>
      <c r="D12" s="12"/>
      <c r="E12" s="12"/>
      <c r="G12" s="15"/>
    </row>
    <row r="13" spans="1:19" s="6" customFormat="1" ht="24" customHeight="1" x14ac:dyDescent="0.2">
      <c r="A13" s="5"/>
      <c r="B13" s="13" t="s">
        <v>6</v>
      </c>
      <c r="C13" s="13"/>
      <c r="D13" s="14"/>
      <c r="E13" s="14"/>
      <c r="G13" s="15"/>
    </row>
    <row r="14" spans="1:19" s="6" customFormat="1" ht="24" customHeight="1" thickBot="1" x14ac:dyDescent="0.25">
      <c r="A14" s="5"/>
      <c r="B14" s="11"/>
      <c r="C14" s="11"/>
      <c r="D14" s="12"/>
      <c r="E14" s="12"/>
      <c r="G14" s="15"/>
      <c r="I14" s="140"/>
      <c r="J14" s="140"/>
    </row>
    <row r="15" spans="1:19" s="1" customFormat="1" ht="20" customHeight="1" thickBot="1" x14ac:dyDescent="0.25">
      <c r="A15" s="8"/>
      <c r="B15" s="168" t="s">
        <v>2</v>
      </c>
      <c r="C15" s="169"/>
      <c r="D15" s="133" t="s">
        <v>21</v>
      </c>
      <c r="E15" s="39" t="s">
        <v>22</v>
      </c>
      <c r="F15" s="137"/>
      <c r="G15" s="133" t="s">
        <v>45</v>
      </c>
      <c r="H15" s="39" t="s">
        <v>46</v>
      </c>
      <c r="I15" s="144" t="s">
        <v>49</v>
      </c>
      <c r="J15" s="144" t="s">
        <v>49</v>
      </c>
      <c r="K15" s="139"/>
      <c r="L15" s="133" t="s">
        <v>47</v>
      </c>
      <c r="M15" s="39" t="s">
        <v>48</v>
      </c>
      <c r="N15" s="17"/>
      <c r="O15" s="139"/>
      <c r="P15" s="133" t="s">
        <v>57</v>
      </c>
      <c r="Q15" s="39" t="s">
        <v>46</v>
      </c>
      <c r="R15" s="17"/>
      <c r="S15" s="17"/>
    </row>
    <row r="16" spans="1:19" s="1" customFormat="1" ht="20" customHeight="1" x14ac:dyDescent="0.2">
      <c r="A16" s="8"/>
      <c r="B16" s="164" t="s">
        <v>4</v>
      </c>
      <c r="C16" s="165"/>
      <c r="D16" s="58">
        <v>464</v>
      </c>
      <c r="E16" s="40">
        <f t="shared" ref="E16:E21" si="0">SUM(D16*10.764)</f>
        <v>4994.4960000000001</v>
      </c>
      <c r="F16" s="137"/>
      <c r="G16" s="58">
        <v>582</v>
      </c>
      <c r="H16" s="40">
        <f t="shared" ref="H16:H21" si="1">SUM(G16*10.764)</f>
        <v>6264.6479999999992</v>
      </c>
      <c r="J16" s="145"/>
      <c r="K16" s="141"/>
      <c r="L16" s="134">
        <v>10847.6</v>
      </c>
      <c r="M16" s="132">
        <f>SUM(L16*35.315)</f>
        <v>383082.99400000001</v>
      </c>
      <c r="N16" s="17"/>
      <c r="O16" s="139"/>
      <c r="P16" s="58">
        <v>582</v>
      </c>
      <c r="Q16" s="40">
        <f t="shared" ref="Q16:Q21" si="2">SUM(P16*10.764)</f>
        <v>6264.6479999999992</v>
      </c>
      <c r="R16" s="18"/>
      <c r="S16" s="17"/>
    </row>
    <row r="17" spans="1:21" s="1" customFormat="1" ht="20" customHeight="1" thickBot="1" x14ac:dyDescent="0.25">
      <c r="A17" s="8"/>
      <c r="B17" s="164" t="s">
        <v>7</v>
      </c>
      <c r="C17" s="165"/>
      <c r="D17" s="58">
        <v>469</v>
      </c>
      <c r="E17" s="40">
        <f t="shared" si="0"/>
        <v>5048.3159999999998</v>
      </c>
      <c r="F17" s="138"/>
      <c r="G17" s="58">
        <v>583.9</v>
      </c>
      <c r="H17" s="40">
        <f t="shared" si="1"/>
        <v>6285.0995999999996</v>
      </c>
      <c r="I17" s="142">
        <v>249</v>
      </c>
      <c r="J17" s="143">
        <f>SUM(I17*10.764)</f>
        <v>2680.2359999999999</v>
      </c>
      <c r="K17" s="139"/>
      <c r="L17" s="135">
        <f>SUM(L16:L16)</f>
        <v>10847.6</v>
      </c>
      <c r="M17" s="131">
        <f>SUM(M16:M16)</f>
        <v>383082.99400000001</v>
      </c>
      <c r="N17" s="21"/>
      <c r="O17" s="139"/>
      <c r="P17" s="58">
        <v>593.79999999999995</v>
      </c>
      <c r="Q17" s="40">
        <f t="shared" si="2"/>
        <v>6391.6631999999991</v>
      </c>
      <c r="R17" s="20"/>
      <c r="S17" s="21"/>
    </row>
    <row r="18" spans="1:21" s="1" customFormat="1" ht="20" customHeight="1" x14ac:dyDescent="0.2">
      <c r="A18" s="8"/>
      <c r="B18" s="164" t="s">
        <v>8</v>
      </c>
      <c r="C18" s="165"/>
      <c r="D18" s="58">
        <v>450</v>
      </c>
      <c r="E18" s="40">
        <f t="shared" si="0"/>
        <v>4843.7999999999993</v>
      </c>
      <c r="F18" s="138"/>
      <c r="G18" s="58">
        <v>583.1</v>
      </c>
      <c r="H18" s="40">
        <f t="shared" si="1"/>
        <v>6276.4884000000002</v>
      </c>
      <c r="I18" s="21"/>
      <c r="K18" s="19"/>
      <c r="M18" s="20"/>
      <c r="N18" s="21"/>
      <c r="O18" s="139"/>
      <c r="P18" s="58">
        <v>583.1</v>
      </c>
      <c r="Q18" s="40">
        <f t="shared" si="2"/>
        <v>6276.4884000000002</v>
      </c>
      <c r="R18" s="20"/>
      <c r="S18" s="21"/>
    </row>
    <row r="19" spans="1:21" s="1" customFormat="1" ht="20" customHeight="1" x14ac:dyDescent="0.2">
      <c r="A19" s="8"/>
      <c r="B19" s="164" t="s">
        <v>9</v>
      </c>
      <c r="C19" s="165"/>
      <c r="D19" s="58">
        <v>459</v>
      </c>
      <c r="E19" s="40">
        <f t="shared" si="0"/>
        <v>4940.6759999999995</v>
      </c>
      <c r="F19" s="138"/>
      <c r="G19" s="58">
        <v>582.6</v>
      </c>
      <c r="H19" s="40">
        <f t="shared" si="1"/>
        <v>6271.1063999999997</v>
      </c>
      <c r="I19" s="21"/>
      <c r="K19" s="19"/>
      <c r="M19" s="20"/>
      <c r="N19" s="21"/>
      <c r="O19" s="139"/>
      <c r="P19" s="58">
        <v>582.6</v>
      </c>
      <c r="Q19" s="40">
        <f t="shared" si="2"/>
        <v>6271.1063999999997</v>
      </c>
      <c r="R19" s="20"/>
      <c r="S19" s="21"/>
    </row>
    <row r="20" spans="1:21" s="1" customFormat="1" ht="20" customHeight="1" thickBot="1" x14ac:dyDescent="0.25">
      <c r="A20" s="8"/>
      <c r="B20" s="164" t="s">
        <v>10</v>
      </c>
      <c r="C20" s="165"/>
      <c r="D20" s="58">
        <v>459</v>
      </c>
      <c r="E20" s="40">
        <f t="shared" si="0"/>
        <v>4940.6759999999995</v>
      </c>
      <c r="F20" s="138"/>
      <c r="G20" s="58">
        <v>582.6</v>
      </c>
      <c r="H20" s="40">
        <f t="shared" si="1"/>
        <v>6271.1063999999997</v>
      </c>
      <c r="I20" s="156"/>
      <c r="J20" s="157"/>
      <c r="K20" s="19"/>
      <c r="M20" s="20"/>
      <c r="N20" s="21"/>
      <c r="O20" s="139"/>
      <c r="P20" s="58">
        <v>582.6</v>
      </c>
      <c r="Q20" s="40">
        <f t="shared" si="2"/>
        <v>6271.1063999999997</v>
      </c>
      <c r="R20" s="23"/>
      <c r="S20" s="17"/>
    </row>
    <row r="21" spans="1:21" s="1" customFormat="1" ht="20" customHeight="1" thickBot="1" x14ac:dyDescent="0.25">
      <c r="A21" s="8"/>
      <c r="B21" s="164" t="s">
        <v>5</v>
      </c>
      <c r="C21" s="165"/>
      <c r="D21" s="58">
        <v>281</v>
      </c>
      <c r="E21" s="40">
        <f t="shared" si="0"/>
        <v>3024.6839999999997</v>
      </c>
      <c r="F21" s="138"/>
      <c r="G21" s="58">
        <v>371.6</v>
      </c>
      <c r="H21" s="40">
        <f t="shared" si="1"/>
        <v>3999.9023999999999</v>
      </c>
      <c r="I21" s="158">
        <v>33.299999999999997</v>
      </c>
      <c r="J21" s="159">
        <f>SUM(I21*10.764)</f>
        <v>358.44119999999992</v>
      </c>
      <c r="K21" s="19"/>
      <c r="M21" s="20"/>
      <c r="N21" s="21"/>
      <c r="O21" s="139"/>
      <c r="P21" s="58">
        <v>371.6</v>
      </c>
      <c r="Q21" s="40">
        <f t="shared" si="2"/>
        <v>3999.9023999999999</v>
      </c>
      <c r="R21" s="25"/>
      <c r="S21" s="26"/>
    </row>
    <row r="22" spans="1:21" s="1" customFormat="1" ht="20" customHeight="1" thickBot="1" x14ac:dyDescent="0.25">
      <c r="A22" s="8"/>
      <c r="B22" s="166" t="s">
        <v>3</v>
      </c>
      <c r="C22" s="167"/>
      <c r="D22" s="136">
        <f>SUM(D16:D21)</f>
        <v>2582</v>
      </c>
      <c r="E22" s="41">
        <f>SUM(E16:E21)</f>
        <v>27792.648000000001</v>
      </c>
      <c r="F22" s="138"/>
      <c r="G22" s="136">
        <f>SUM(G16:G21)</f>
        <v>3285.7999999999997</v>
      </c>
      <c r="H22" s="41">
        <f>SUM(H16:H21)</f>
        <v>35368.351199999997</v>
      </c>
      <c r="I22" s="21"/>
      <c r="K22" s="19"/>
      <c r="M22" s="20"/>
      <c r="N22" s="21"/>
      <c r="O22" s="139"/>
      <c r="P22" s="136">
        <f>SUM(P16:P21)</f>
        <v>3295.7</v>
      </c>
      <c r="Q22" s="41">
        <f>SUM(Q16:Q21)</f>
        <v>35474.914799999999</v>
      </c>
      <c r="R22" s="22"/>
      <c r="S22" s="22"/>
    </row>
    <row r="23" spans="1:21" s="1" customFormat="1" ht="20" customHeight="1" x14ac:dyDescent="0.2">
      <c r="A23" s="8"/>
      <c r="B23" s="171"/>
      <c r="C23" s="171"/>
      <c r="D23" s="37"/>
      <c r="E23" s="38"/>
      <c r="F23" s="19"/>
      <c r="G23" s="35"/>
      <c r="H23" s="20"/>
      <c r="I23" s="21"/>
      <c r="K23" s="19"/>
      <c r="L23" s="19"/>
      <c r="M23" s="20"/>
      <c r="N23" s="21"/>
      <c r="P23" s="22"/>
      <c r="Q23" s="22"/>
      <c r="R23" s="22"/>
      <c r="S23" s="23"/>
    </row>
    <row r="24" spans="1:21" s="1" customFormat="1" ht="20" customHeight="1" x14ac:dyDescent="0.2">
      <c r="A24" s="8"/>
      <c r="B24" s="171"/>
      <c r="C24" s="171"/>
      <c r="D24" s="37"/>
      <c r="E24" s="38"/>
      <c r="F24" s="22"/>
      <c r="G24" s="17"/>
      <c r="H24" s="23"/>
      <c r="I24" s="17"/>
      <c r="K24" s="22"/>
      <c r="L24" s="22"/>
      <c r="M24" s="23"/>
      <c r="N24" s="17"/>
      <c r="P24" s="22"/>
      <c r="Q24" s="22"/>
      <c r="R24" s="22"/>
      <c r="S24" s="17"/>
    </row>
    <row r="25" spans="1:21" s="1" customFormat="1" ht="20" customHeight="1" thickBot="1" x14ac:dyDescent="0.25">
      <c r="A25" s="8"/>
      <c r="B25" s="171"/>
      <c r="C25" s="171"/>
      <c r="D25" s="37"/>
      <c r="E25" s="38"/>
      <c r="F25" s="24"/>
      <c r="G25" s="36"/>
      <c r="H25" s="25"/>
      <c r="I25" s="26"/>
      <c r="K25" s="24"/>
      <c r="L25" s="24"/>
      <c r="M25" s="25"/>
      <c r="N25" s="26"/>
      <c r="P25" s="24"/>
      <c r="Q25" s="24"/>
      <c r="R25" s="25"/>
      <c r="S25" s="26"/>
    </row>
    <row r="26" spans="1:21" s="1" customFormat="1" ht="20" customHeight="1" x14ac:dyDescent="0.2">
      <c r="A26" s="8"/>
      <c r="B26" s="168" t="s">
        <v>2</v>
      </c>
      <c r="C26" s="169"/>
      <c r="D26" s="133" t="s">
        <v>11</v>
      </c>
      <c r="E26" s="39" t="s">
        <v>12</v>
      </c>
      <c r="F26" s="42" t="s">
        <v>13</v>
      </c>
      <c r="G26" s="43" t="s">
        <v>14</v>
      </c>
      <c r="H26" s="50" t="s">
        <v>17</v>
      </c>
      <c r="I26" s="51" t="s">
        <v>18</v>
      </c>
      <c r="J26" s="46" t="s">
        <v>15</v>
      </c>
      <c r="K26" s="47" t="s">
        <v>16</v>
      </c>
      <c r="L26" s="54" t="s">
        <v>19</v>
      </c>
      <c r="M26" s="55" t="s">
        <v>20</v>
      </c>
      <c r="N26" s="27"/>
      <c r="O26" s="28"/>
      <c r="P26" s="28"/>
      <c r="R26" s="27"/>
      <c r="S26" s="27"/>
      <c r="T26" s="28"/>
      <c r="U26" s="28"/>
    </row>
    <row r="27" spans="1:21" s="1" customFormat="1" ht="20" customHeight="1" x14ac:dyDescent="0.2">
      <c r="A27" s="8"/>
      <c r="B27" s="164" t="s">
        <v>4</v>
      </c>
      <c r="C27" s="165"/>
      <c r="D27" s="58">
        <v>14</v>
      </c>
      <c r="E27" s="60">
        <f>SUM(D27*10.764)</f>
        <v>150.696</v>
      </c>
      <c r="F27" s="58">
        <v>33</v>
      </c>
      <c r="G27" s="60">
        <f>SUM(F27*10.764)</f>
        <v>355.21199999999999</v>
      </c>
      <c r="H27" s="59">
        <v>284</v>
      </c>
      <c r="I27" s="61">
        <f>SUM(H27*10.764)</f>
        <v>3056.9759999999997</v>
      </c>
      <c r="J27" s="62">
        <v>128</v>
      </c>
      <c r="K27" s="40">
        <f>SUM(J27*10.764)</f>
        <v>1377.7919999999999</v>
      </c>
      <c r="L27" s="58">
        <v>0</v>
      </c>
      <c r="M27" s="60">
        <f>SUM(L27*10.764)</f>
        <v>0</v>
      </c>
      <c r="N27" s="24"/>
      <c r="O27" s="25"/>
      <c r="P27" s="26"/>
      <c r="R27" s="24"/>
      <c r="S27" s="24"/>
      <c r="T27" s="25"/>
      <c r="U27" s="26"/>
    </row>
    <row r="28" spans="1:21" s="1" customFormat="1" ht="20" customHeight="1" x14ac:dyDescent="0.2">
      <c r="A28" s="8"/>
      <c r="B28" s="164" t="s">
        <v>7</v>
      </c>
      <c r="C28" s="165"/>
      <c r="D28" s="58">
        <v>175</v>
      </c>
      <c r="E28" s="40">
        <f t="shared" ref="E28:G32" si="3">SUM(D28*10.764)</f>
        <v>1883.6999999999998</v>
      </c>
      <c r="F28" s="34">
        <v>302</v>
      </c>
      <c r="G28" s="40">
        <f t="shared" si="3"/>
        <v>3250.7279999999996</v>
      </c>
      <c r="H28" s="34">
        <v>7</v>
      </c>
      <c r="I28" s="40">
        <f t="shared" ref="I28" si="4">SUM(H28*10.764)</f>
        <v>75.347999999999999</v>
      </c>
      <c r="J28" s="34">
        <v>0</v>
      </c>
      <c r="K28" s="40">
        <f t="shared" ref="K28:M28" si="5">SUM(J28*10.764)</f>
        <v>0</v>
      </c>
      <c r="L28" s="34">
        <v>249</v>
      </c>
      <c r="M28" s="40">
        <f t="shared" si="5"/>
        <v>2680.2359999999999</v>
      </c>
      <c r="N28" s="27"/>
      <c r="O28" s="28"/>
      <c r="P28" s="28"/>
      <c r="R28" s="27"/>
      <c r="S28" s="27"/>
      <c r="T28" s="28"/>
      <c r="U28" s="28"/>
    </row>
    <row r="29" spans="1:21" s="1" customFormat="1" ht="20" customHeight="1" x14ac:dyDescent="0.2">
      <c r="A29" s="8"/>
      <c r="B29" s="164" t="s">
        <v>8</v>
      </c>
      <c r="C29" s="165"/>
      <c r="D29" s="58">
        <v>503</v>
      </c>
      <c r="E29" s="40">
        <f t="shared" si="3"/>
        <v>5414.2919999999995</v>
      </c>
      <c r="F29" s="34">
        <v>0</v>
      </c>
      <c r="G29" s="40">
        <f t="shared" si="3"/>
        <v>0</v>
      </c>
      <c r="H29" s="34">
        <v>0</v>
      </c>
      <c r="I29" s="40">
        <f t="shared" ref="I29" si="6">SUM(H29*10.764)</f>
        <v>0</v>
      </c>
      <c r="J29" s="34">
        <v>0</v>
      </c>
      <c r="K29" s="40">
        <f t="shared" ref="K29:M29" si="7">SUM(J29*10.764)</f>
        <v>0</v>
      </c>
      <c r="L29" s="34">
        <v>0</v>
      </c>
      <c r="M29" s="40">
        <f t="shared" si="7"/>
        <v>0</v>
      </c>
      <c r="N29" s="24"/>
      <c r="O29" s="25"/>
      <c r="P29" s="26"/>
      <c r="R29" s="24"/>
      <c r="S29" s="24"/>
      <c r="T29" s="25"/>
      <c r="U29" s="26"/>
    </row>
    <row r="30" spans="1:21" s="1" customFormat="1" ht="20" customHeight="1" x14ac:dyDescent="0.2">
      <c r="A30" s="8"/>
      <c r="B30" s="164" t="s">
        <v>9</v>
      </c>
      <c r="C30" s="165"/>
      <c r="D30" s="58">
        <v>510</v>
      </c>
      <c r="E30" s="40">
        <f t="shared" si="3"/>
        <v>5489.6399999999994</v>
      </c>
      <c r="F30" s="34">
        <v>0</v>
      </c>
      <c r="G30" s="40">
        <f t="shared" si="3"/>
        <v>0</v>
      </c>
      <c r="H30" s="34">
        <v>0</v>
      </c>
      <c r="I30" s="40">
        <f t="shared" ref="I30" si="8">SUM(H30*10.764)</f>
        <v>0</v>
      </c>
      <c r="J30" s="34">
        <v>0</v>
      </c>
      <c r="K30" s="40">
        <f t="shared" ref="K30:M30" si="9">SUM(J30*10.764)</f>
        <v>0</v>
      </c>
      <c r="L30" s="34">
        <v>0</v>
      </c>
      <c r="M30" s="40">
        <f t="shared" si="9"/>
        <v>0</v>
      </c>
      <c r="N30" s="27"/>
      <c r="O30" s="28"/>
      <c r="P30" s="28"/>
      <c r="R30" s="27"/>
      <c r="S30" s="27"/>
      <c r="T30" s="28"/>
      <c r="U30" s="28"/>
    </row>
    <row r="31" spans="1:21" s="1" customFormat="1" ht="20" customHeight="1" x14ac:dyDescent="0.2">
      <c r="A31" s="8"/>
      <c r="B31" s="164" t="s">
        <v>10</v>
      </c>
      <c r="C31" s="165"/>
      <c r="D31" s="58">
        <v>509</v>
      </c>
      <c r="E31" s="40">
        <f t="shared" si="3"/>
        <v>5478.8759999999993</v>
      </c>
      <c r="F31" s="34">
        <v>0</v>
      </c>
      <c r="G31" s="40">
        <f t="shared" si="3"/>
        <v>0</v>
      </c>
      <c r="H31" s="34">
        <v>0</v>
      </c>
      <c r="I31" s="40">
        <f t="shared" ref="I31" si="10">SUM(H31*10.764)</f>
        <v>0</v>
      </c>
      <c r="J31" s="34">
        <v>0</v>
      </c>
      <c r="K31" s="40">
        <f t="shared" ref="K31:M31" si="11">SUM(J31*10.764)</f>
        <v>0</v>
      </c>
      <c r="L31" s="34">
        <v>0</v>
      </c>
      <c r="M31" s="40">
        <f t="shared" si="11"/>
        <v>0</v>
      </c>
      <c r="N31" s="24"/>
      <c r="O31" s="25"/>
      <c r="P31" s="26"/>
      <c r="R31" s="24"/>
      <c r="S31" s="24"/>
      <c r="T31" s="25"/>
      <c r="U31" s="26"/>
    </row>
    <row r="32" spans="1:21" s="1" customFormat="1" ht="20" customHeight="1" x14ac:dyDescent="0.2">
      <c r="A32" s="8"/>
      <c r="B32" s="164" t="s">
        <v>5</v>
      </c>
      <c r="C32" s="165"/>
      <c r="D32" s="58">
        <v>325</v>
      </c>
      <c r="E32" s="40">
        <f t="shared" si="3"/>
        <v>3498.2999999999997</v>
      </c>
      <c r="F32" s="34">
        <v>0</v>
      </c>
      <c r="G32" s="40">
        <f t="shared" si="3"/>
        <v>0</v>
      </c>
      <c r="H32" s="34">
        <v>0</v>
      </c>
      <c r="I32" s="40">
        <f t="shared" ref="I32" si="12">SUM(H32*10.764)</f>
        <v>0</v>
      </c>
      <c r="J32" s="34">
        <v>0</v>
      </c>
      <c r="K32" s="40">
        <f t="shared" ref="K32" si="13">SUM(J32*10.764)</f>
        <v>0</v>
      </c>
      <c r="L32" s="34">
        <v>33.299999999999997</v>
      </c>
      <c r="M32" s="40">
        <f>SUM(L32*10.764)</f>
        <v>358.44119999999992</v>
      </c>
      <c r="N32" s="27"/>
      <c r="O32" s="28"/>
      <c r="P32" s="28"/>
      <c r="R32" s="27"/>
      <c r="S32" s="27"/>
      <c r="T32" s="28"/>
      <c r="U32" s="28"/>
    </row>
    <row r="33" spans="1:21" s="1" customFormat="1" ht="20" customHeight="1" thickBot="1" x14ac:dyDescent="0.25">
      <c r="A33" s="8"/>
      <c r="B33" s="166" t="s">
        <v>3</v>
      </c>
      <c r="C33" s="167"/>
      <c r="D33" s="136">
        <f>SUM(D27:D32)</f>
        <v>2036</v>
      </c>
      <c r="E33" s="41">
        <f t="shared" ref="E33:M33" si="14">SUM(E27:E32)</f>
        <v>21915.503999999997</v>
      </c>
      <c r="F33" s="44">
        <f t="shared" si="14"/>
        <v>335</v>
      </c>
      <c r="G33" s="45">
        <f t="shared" si="14"/>
        <v>3605.9399999999996</v>
      </c>
      <c r="H33" s="52">
        <f t="shared" si="14"/>
        <v>291</v>
      </c>
      <c r="I33" s="53">
        <f t="shared" si="14"/>
        <v>3132.3239999999996</v>
      </c>
      <c r="J33" s="48">
        <f t="shared" si="14"/>
        <v>128</v>
      </c>
      <c r="K33" s="49">
        <f t="shared" si="14"/>
        <v>1377.7919999999999</v>
      </c>
      <c r="L33" s="56">
        <f t="shared" si="14"/>
        <v>282.3</v>
      </c>
      <c r="M33" s="57">
        <f t="shared" si="14"/>
        <v>3038.6771999999996</v>
      </c>
      <c r="N33" s="27"/>
      <c r="O33" s="28"/>
      <c r="P33" s="28"/>
      <c r="R33" s="24"/>
      <c r="S33" s="24"/>
      <c r="T33" s="25"/>
      <c r="U33" s="26"/>
    </row>
    <row r="34" spans="1:21" s="1" customFormat="1" ht="20" customHeight="1" x14ac:dyDescent="0.2">
      <c r="A34" s="8"/>
      <c r="B34" s="170"/>
      <c r="C34" s="170"/>
      <c r="D34" s="37"/>
      <c r="E34" s="38"/>
      <c r="F34" s="19"/>
      <c r="G34" s="35"/>
      <c r="H34" s="20"/>
      <c r="I34" s="21"/>
      <c r="K34" s="130"/>
      <c r="L34" s="130"/>
      <c r="M34" s="23"/>
      <c r="N34" s="17"/>
      <c r="P34" s="27"/>
      <c r="Q34" s="27"/>
      <c r="R34" s="28"/>
      <c r="S34" s="28"/>
    </row>
    <row r="35" spans="1:21" s="1" customFormat="1" ht="20" customHeight="1" x14ac:dyDescent="0.2">
      <c r="A35"/>
      <c r="B35"/>
      <c r="C35"/>
      <c r="D35" s="2"/>
      <c r="E35" s="2"/>
      <c r="F35"/>
      <c r="H35" s="20"/>
      <c r="I35" s="21"/>
      <c r="K35" s="24"/>
      <c r="L35" s="24"/>
      <c r="M35" s="25"/>
      <c r="N35" s="26"/>
      <c r="P35" s="27"/>
      <c r="Q35" s="27"/>
      <c r="R35" s="28"/>
      <c r="S35" s="28"/>
    </row>
    <row r="36" spans="1:21" s="1" customFormat="1" ht="20" customHeight="1" thickBot="1" x14ac:dyDescent="0.25">
      <c r="A36"/>
      <c r="B36"/>
      <c r="C36"/>
      <c r="D36" s="2"/>
      <c r="E36" s="2"/>
      <c r="F36"/>
      <c r="H36" s="20"/>
      <c r="I36" s="21"/>
      <c r="K36" s="24"/>
      <c r="L36" s="24"/>
      <c r="M36" s="25"/>
      <c r="N36" s="26"/>
      <c r="P36" s="27"/>
      <c r="Q36" s="27"/>
      <c r="R36" s="28"/>
      <c r="S36" s="28"/>
    </row>
    <row r="37" spans="1:21" s="1" customFormat="1" ht="20" customHeight="1" x14ac:dyDescent="0.2">
      <c r="A37"/>
      <c r="B37" s="168" t="s">
        <v>2</v>
      </c>
      <c r="C37" s="169"/>
      <c r="D37" s="133" t="s">
        <v>54</v>
      </c>
      <c r="E37" s="39" t="s">
        <v>53</v>
      </c>
      <c r="F37" s="150" t="s">
        <v>55</v>
      </c>
      <c r="G37" s="2"/>
      <c r="H37" s="155" t="s">
        <v>56</v>
      </c>
      <c r="M37" s="28"/>
      <c r="N37" s="28"/>
    </row>
    <row r="38" spans="1:21" ht="20" customHeight="1" x14ac:dyDescent="0.2">
      <c r="B38" s="164" t="s">
        <v>4</v>
      </c>
      <c r="C38" s="165"/>
      <c r="D38" s="58">
        <v>482</v>
      </c>
      <c r="E38" s="60">
        <f>SUM(D38*10.764)</f>
        <v>5188.2479999999996</v>
      </c>
      <c r="F38" s="151">
        <v>506.75</v>
      </c>
      <c r="G38" s="148">
        <f>SUM(F38-D38)</f>
        <v>24.75</v>
      </c>
      <c r="H38" s="155"/>
      <c r="M38" s="2"/>
    </row>
    <row r="39" spans="1:21" ht="20" customHeight="1" x14ac:dyDescent="0.2">
      <c r="B39" s="164" t="s">
        <v>7</v>
      </c>
      <c r="C39" s="165"/>
      <c r="D39" s="58">
        <v>518</v>
      </c>
      <c r="E39" s="40">
        <f t="shared" ref="E39:E43" si="15">SUM(D39*10.764)</f>
        <v>5575.7519999999995</v>
      </c>
      <c r="F39" s="152">
        <v>511</v>
      </c>
      <c r="G39" s="149">
        <f>SUM(F39-D39)</f>
        <v>-7</v>
      </c>
      <c r="H39" s="155">
        <v>11.5</v>
      </c>
    </row>
    <row r="40" spans="1:21" ht="20" customHeight="1" x14ac:dyDescent="0.2">
      <c r="B40" s="164" t="s">
        <v>8</v>
      </c>
      <c r="C40" s="165"/>
      <c r="D40" s="58">
        <v>517</v>
      </c>
      <c r="E40" s="40">
        <f t="shared" si="15"/>
        <v>5564.9879999999994</v>
      </c>
      <c r="F40" s="153">
        <v>517</v>
      </c>
      <c r="G40" s="147">
        <f>SUM(F40-D40)</f>
        <v>0</v>
      </c>
      <c r="H40" s="155">
        <v>11.5</v>
      </c>
    </row>
    <row r="41" spans="1:21" ht="33" customHeight="1" x14ac:dyDescent="0.2">
      <c r="B41" s="164" t="s">
        <v>9</v>
      </c>
      <c r="C41" s="165"/>
      <c r="D41" s="58">
        <v>522</v>
      </c>
      <c r="E41" s="40">
        <f t="shared" si="15"/>
        <v>5618.808</v>
      </c>
      <c r="F41" s="153">
        <v>522</v>
      </c>
      <c r="G41" s="147">
        <f>SUM(F41-D41)</f>
        <v>0</v>
      </c>
      <c r="H41" s="155">
        <v>11.5</v>
      </c>
    </row>
    <row r="42" spans="1:21" ht="20" customHeight="1" x14ac:dyDescent="0.2">
      <c r="B42" s="164" t="s">
        <v>10</v>
      </c>
      <c r="C42" s="165"/>
      <c r="D42" s="58">
        <v>522</v>
      </c>
      <c r="E42" s="40">
        <f t="shared" si="15"/>
        <v>5618.808</v>
      </c>
      <c r="F42" s="153">
        <v>522</v>
      </c>
      <c r="G42" s="147">
        <f>SUM(F42-D42)</f>
        <v>0</v>
      </c>
      <c r="H42" s="155">
        <v>11.5</v>
      </c>
    </row>
    <row r="43" spans="1:21" ht="20" customHeight="1" x14ac:dyDescent="0.2">
      <c r="B43" s="164" t="s">
        <v>5</v>
      </c>
      <c r="C43" s="165"/>
      <c r="D43" s="58">
        <v>343</v>
      </c>
      <c r="E43" s="40">
        <f t="shared" si="15"/>
        <v>3692.0519999999997</v>
      </c>
      <c r="F43" s="153">
        <v>343</v>
      </c>
      <c r="G43" s="147">
        <f>SUM(F43-D43)</f>
        <v>0</v>
      </c>
      <c r="H43" s="155">
        <v>2.4</v>
      </c>
    </row>
    <row r="44" spans="1:21" ht="20" customHeight="1" thickBot="1" x14ac:dyDescent="0.25">
      <c r="B44" s="166" t="s">
        <v>3</v>
      </c>
      <c r="C44" s="167"/>
      <c r="D44" s="136">
        <f>SUM(D38:D43)</f>
        <v>2904</v>
      </c>
      <c r="E44" s="41">
        <f>SUM(E38:E43)</f>
        <v>31258.655999999999</v>
      </c>
      <c r="F44" s="154">
        <f>SUM(F38:F43)</f>
        <v>2921.75</v>
      </c>
      <c r="I44" s="21"/>
    </row>
    <row r="45" spans="1:21" ht="20" customHeight="1" x14ac:dyDescent="0.2">
      <c r="I45" s="17"/>
    </row>
    <row r="46" spans="1:21" ht="20" customHeight="1" x14ac:dyDescent="0.2">
      <c r="I46" s="17"/>
    </row>
    <row r="47" spans="1:21" ht="20" customHeight="1" x14ac:dyDescent="0.2">
      <c r="I47" s="28"/>
    </row>
    <row r="49" spans="2:12" ht="20" customHeight="1" x14ac:dyDescent="0.2">
      <c r="I49" s="28"/>
    </row>
    <row r="50" spans="2:12" ht="20" customHeight="1" x14ac:dyDescent="0.2">
      <c r="I50" s="28"/>
    </row>
    <row r="51" spans="2:12" ht="20" customHeight="1" x14ac:dyDescent="0.2">
      <c r="I51" s="28"/>
    </row>
    <row r="52" spans="2:12" ht="20" customHeight="1" x14ac:dyDescent="0.2">
      <c r="H52" s="17"/>
      <c r="I52" s="17"/>
    </row>
    <row r="53" spans="2:12" ht="20" customHeight="1" x14ac:dyDescent="0.2">
      <c r="H53" s="18"/>
      <c r="I53" s="17"/>
    </row>
    <row r="54" spans="2:12" ht="20" customHeight="1" x14ac:dyDescent="0.25">
      <c r="B54" s="119" t="s">
        <v>42</v>
      </c>
      <c r="C54" s="129" t="s">
        <v>43</v>
      </c>
      <c r="D54" s="127">
        <v>200</v>
      </c>
      <c r="E54" s="129" t="s">
        <v>43</v>
      </c>
      <c r="F54" s="127">
        <v>50</v>
      </c>
      <c r="G54" s="129" t="s">
        <v>43</v>
      </c>
      <c r="H54" s="127">
        <v>50</v>
      </c>
      <c r="I54" s="129" t="s">
        <v>43</v>
      </c>
      <c r="J54" s="128">
        <v>50</v>
      </c>
      <c r="K54" s="129" t="s">
        <v>43</v>
      </c>
      <c r="L54" s="128">
        <v>50</v>
      </c>
    </row>
    <row r="55" spans="2:12" ht="20" customHeight="1" x14ac:dyDescent="0.2">
      <c r="D55" s="127">
        <f>SUM(D33/D54)</f>
        <v>10.18</v>
      </c>
      <c r="F55" s="127">
        <f>SUM(F33/F54)</f>
        <v>6.7</v>
      </c>
      <c r="H55" s="127">
        <f>SUM(H33/H54)</f>
        <v>5.82</v>
      </c>
      <c r="I55" s="66"/>
      <c r="J55" s="128">
        <f>SUM(J33/J54)</f>
        <v>2.56</v>
      </c>
      <c r="K55" s="36"/>
      <c r="L55" s="128">
        <f>SUM(L33/L54)</f>
        <v>5.6459999999999999</v>
      </c>
    </row>
    <row r="56" spans="2:12" ht="20" customHeight="1" x14ac:dyDescent="0.2">
      <c r="D56" s="120">
        <f>ROUNDUP(D55,0)</f>
        <v>11</v>
      </c>
      <c r="E56" s="118"/>
      <c r="F56" s="122">
        <f>ROUNDUP(F55,0)</f>
        <v>7</v>
      </c>
      <c r="G56" s="118"/>
      <c r="H56" s="124">
        <f>ROUNDUP(H55,0)</f>
        <v>6</v>
      </c>
      <c r="I56" s="17"/>
      <c r="J56" s="125">
        <f>ROUNDUP(J55,0)</f>
        <v>3</v>
      </c>
      <c r="K56" s="36"/>
      <c r="L56" s="126">
        <f>ROUNDUP(L55,0)</f>
        <v>6</v>
      </c>
    </row>
    <row r="57" spans="2:12" ht="20" customHeight="1" x14ac:dyDescent="0.2">
      <c r="D57" s="121"/>
      <c r="F57" s="123"/>
      <c r="H57" s="123"/>
    </row>
    <row r="58" spans="2:12" ht="20" customHeight="1" x14ac:dyDescent="0.2">
      <c r="L58" s="146" t="s">
        <v>44</v>
      </c>
    </row>
    <row r="59" spans="2:12" ht="20" customHeight="1" x14ac:dyDescent="0.2">
      <c r="H59" s="31"/>
      <c r="I59" s="32"/>
      <c r="J59" s="33"/>
    </row>
    <row r="60" spans="2:12" ht="20" customHeight="1" x14ac:dyDescent="0.2">
      <c r="H60" s="31"/>
      <c r="I60" s="32"/>
      <c r="J60" s="33"/>
    </row>
    <row r="61" spans="2:12" ht="20" customHeight="1" x14ac:dyDescent="0.2">
      <c r="H61" s="31"/>
      <c r="I61" s="32"/>
      <c r="J61" s="33"/>
    </row>
    <row r="62" spans="2:12" ht="20" customHeight="1" x14ac:dyDescent="0.2">
      <c r="H62" s="31"/>
      <c r="I62" s="32"/>
      <c r="J62" s="33"/>
    </row>
    <row r="63" spans="2:12" ht="20" customHeight="1" x14ac:dyDescent="0.2">
      <c r="H63" s="31"/>
      <c r="I63" s="32"/>
      <c r="J63" s="33"/>
    </row>
    <row r="64" spans="2:12" ht="20" customHeight="1" x14ac:dyDescent="0.2">
      <c r="H64" s="31"/>
      <c r="I64" s="32"/>
      <c r="J64" s="33"/>
    </row>
    <row r="65" spans="2:10" ht="20" customHeight="1" x14ac:dyDescent="0.2">
      <c r="H65" s="31"/>
      <c r="I65" s="32"/>
      <c r="J65" s="33"/>
    </row>
    <row r="66" spans="2:10" ht="20" customHeight="1" x14ac:dyDescent="0.2">
      <c r="H66" s="31"/>
      <c r="I66" s="32"/>
      <c r="J66" s="33"/>
    </row>
    <row r="67" spans="2:10" ht="20" customHeight="1" x14ac:dyDescent="0.2">
      <c r="H67" s="31"/>
      <c r="I67" s="32"/>
      <c r="J67" s="33"/>
    </row>
    <row r="68" spans="2:10" ht="20" customHeight="1" x14ac:dyDescent="0.2">
      <c r="H68" s="31"/>
      <c r="I68" s="32"/>
      <c r="J68" s="33"/>
    </row>
    <row r="69" spans="2:10" ht="20" customHeight="1" x14ac:dyDescent="0.2">
      <c r="B69" s="63"/>
      <c r="C69" s="63"/>
      <c r="D69" s="20"/>
      <c r="E69" s="35"/>
      <c r="F69" s="31"/>
      <c r="G69" s="31"/>
      <c r="H69" s="31"/>
      <c r="I69" s="32"/>
      <c r="J69" s="33"/>
    </row>
    <row r="70" spans="2:10" ht="20" customHeight="1" x14ac:dyDescent="0.2">
      <c r="B70" s="63"/>
      <c r="C70" s="63"/>
      <c r="D70" s="20"/>
      <c r="E70" s="35"/>
      <c r="F70" s="31"/>
      <c r="G70" s="31"/>
      <c r="H70" s="31"/>
      <c r="I70" s="32"/>
      <c r="J70" s="33"/>
    </row>
    <row r="71" spans="2:10" ht="20" customHeight="1" x14ac:dyDescent="0.2">
      <c r="B71" s="172"/>
      <c r="C71" s="172"/>
      <c r="D71" s="20"/>
      <c r="E71" s="35"/>
      <c r="F71" s="31"/>
      <c r="G71" s="31"/>
      <c r="H71" s="31"/>
      <c r="I71" s="32"/>
      <c r="J71" s="33"/>
    </row>
    <row r="72" spans="2:10" ht="20" customHeight="1" x14ac:dyDescent="0.2">
      <c r="B72" s="172"/>
      <c r="C72" s="172"/>
      <c r="D72" s="20"/>
      <c r="E72" s="35"/>
      <c r="F72" s="29"/>
      <c r="G72" s="29"/>
      <c r="H72" s="29"/>
      <c r="I72" s="30"/>
      <c r="J72" s="30"/>
    </row>
    <row r="73" spans="2:10" ht="20" customHeight="1" x14ac:dyDescent="0.2">
      <c r="B73" s="172"/>
      <c r="C73" s="172"/>
      <c r="D73" s="20"/>
      <c r="E73" s="35"/>
      <c r="F73" s="31"/>
      <c r="G73" s="31"/>
      <c r="H73" s="31"/>
      <c r="I73" s="32"/>
      <c r="J73" s="33"/>
    </row>
    <row r="74" spans="2:10" ht="20" customHeight="1" x14ac:dyDescent="0.2">
      <c r="B74" s="173"/>
      <c r="C74" s="173"/>
      <c r="D74" s="23"/>
      <c r="E74" s="17"/>
      <c r="F74" s="29"/>
      <c r="G74" s="29"/>
      <c r="H74" s="29"/>
      <c r="I74" s="30"/>
      <c r="J74" s="30"/>
    </row>
    <row r="75" spans="2:10" ht="20" customHeight="1" x14ac:dyDescent="0.2">
      <c r="B75" s="174"/>
      <c r="C75" s="174"/>
      <c r="D75" s="25"/>
      <c r="E75" s="26"/>
      <c r="F75" s="29"/>
      <c r="G75" s="29"/>
      <c r="H75" s="29"/>
      <c r="I75" s="30"/>
      <c r="J75" s="30"/>
    </row>
    <row r="76" spans="2:10" ht="20" customHeight="1" x14ac:dyDescent="0.2">
      <c r="B76" s="175"/>
      <c r="C76" s="175"/>
      <c r="D76" s="17"/>
      <c r="E76" s="17"/>
    </row>
    <row r="77" spans="2:10" ht="20" customHeight="1" x14ac:dyDescent="0.2">
      <c r="B77" s="175"/>
      <c r="C77" s="175"/>
      <c r="D77" s="18"/>
      <c r="E77" s="17"/>
    </row>
    <row r="78" spans="2:10" ht="20" customHeight="1" x14ac:dyDescent="0.2">
      <c r="B78" s="172"/>
      <c r="C78" s="172"/>
      <c r="D78" s="20"/>
      <c r="E78" s="35"/>
    </row>
    <row r="79" spans="2:10" ht="20" customHeight="1" x14ac:dyDescent="0.2">
      <c r="B79" s="172"/>
      <c r="C79" s="172"/>
      <c r="D79" s="20"/>
      <c r="E79" s="35"/>
    </row>
    <row r="80" spans="2:10" ht="20" customHeight="1" x14ac:dyDescent="0.2">
      <c r="B80" s="172"/>
      <c r="C80" s="172"/>
      <c r="D80" s="20"/>
      <c r="E80" s="35"/>
    </row>
    <row r="81" spans="2:5" ht="20" customHeight="1" x14ac:dyDescent="0.2">
      <c r="B81" s="172"/>
      <c r="C81" s="172"/>
      <c r="D81" s="20"/>
      <c r="E81" s="35"/>
    </row>
    <row r="82" spans="2:5" ht="20" customHeight="1" x14ac:dyDescent="0.2">
      <c r="B82" s="172"/>
      <c r="C82" s="172"/>
      <c r="D82" s="20"/>
      <c r="E82" s="35"/>
    </row>
    <row r="83" spans="2:5" ht="20" customHeight="1" x14ac:dyDescent="0.2">
      <c r="B83" s="172"/>
      <c r="C83" s="172"/>
      <c r="D83" s="20"/>
      <c r="E83" s="35"/>
    </row>
    <row r="84" spans="2:5" ht="20" customHeight="1" x14ac:dyDescent="0.2">
      <c r="B84" s="172"/>
      <c r="C84" s="172"/>
      <c r="D84" s="20"/>
      <c r="E84" s="35"/>
    </row>
    <row r="85" spans="2:5" ht="20" customHeight="1" x14ac:dyDescent="0.2">
      <c r="B85" s="172"/>
      <c r="C85" s="172"/>
      <c r="D85" s="20"/>
      <c r="E85" s="35"/>
    </row>
    <row r="86" spans="2:5" ht="20" customHeight="1" x14ac:dyDescent="0.2">
      <c r="B86" s="172"/>
      <c r="C86" s="172"/>
      <c r="D86" s="20"/>
      <c r="E86" s="35"/>
    </row>
    <row r="87" spans="2:5" ht="20" customHeight="1" x14ac:dyDescent="0.2">
      <c r="B87" s="172"/>
      <c r="C87" s="172"/>
      <c r="D87" s="20"/>
      <c r="E87" s="35"/>
    </row>
    <row r="88" spans="2:5" ht="20" customHeight="1" x14ac:dyDescent="0.2">
      <c r="B88" s="172"/>
      <c r="C88" s="172"/>
      <c r="D88" s="20"/>
      <c r="E88" s="35"/>
    </row>
    <row r="89" spans="2:5" ht="20" customHeight="1" x14ac:dyDescent="0.2">
      <c r="B89" s="172"/>
      <c r="C89" s="172"/>
      <c r="D89" s="20"/>
      <c r="E89" s="35"/>
    </row>
    <row r="90" spans="2:5" ht="20" customHeight="1" x14ac:dyDescent="0.2">
      <c r="B90" s="172"/>
      <c r="C90" s="172"/>
      <c r="D90" s="20"/>
      <c r="E90" s="35"/>
    </row>
    <row r="91" spans="2:5" ht="20" customHeight="1" x14ac:dyDescent="0.2">
      <c r="B91" s="172"/>
      <c r="C91" s="172"/>
      <c r="D91" s="20"/>
      <c r="E91" s="35"/>
    </row>
    <row r="92" spans="2:5" ht="20" customHeight="1" x14ac:dyDescent="0.2">
      <c r="B92" s="173"/>
      <c r="C92" s="173"/>
      <c r="D92" s="23"/>
      <c r="E92" s="17"/>
    </row>
    <row r="93" spans="2:5" ht="20" customHeight="1" x14ac:dyDescent="0.2">
      <c r="B93" s="2"/>
      <c r="D93"/>
      <c r="E93"/>
    </row>
    <row r="94" spans="2:5" ht="20" customHeight="1" x14ac:dyDescent="0.2">
      <c r="B94" s="175"/>
      <c r="C94" s="175"/>
      <c r="D94" s="17"/>
      <c r="E94" s="17"/>
    </row>
    <row r="95" spans="2:5" ht="20" customHeight="1" x14ac:dyDescent="0.2">
      <c r="B95" s="175"/>
      <c r="C95" s="175"/>
      <c r="D95" s="18"/>
      <c r="E95" s="17"/>
    </row>
    <row r="96" spans="2:5" ht="20" customHeight="1" x14ac:dyDescent="0.2">
      <c r="B96" s="172"/>
      <c r="C96" s="172"/>
      <c r="D96" s="20"/>
      <c r="E96" s="35"/>
    </row>
    <row r="97" spans="2:5" ht="20" customHeight="1" x14ac:dyDescent="0.2">
      <c r="B97" s="172"/>
      <c r="C97" s="172"/>
      <c r="D97" s="20"/>
      <c r="E97" s="35"/>
    </row>
    <row r="98" spans="2:5" ht="20" customHeight="1" x14ac:dyDescent="0.2">
      <c r="B98" s="172"/>
      <c r="C98" s="172"/>
      <c r="D98" s="20"/>
      <c r="E98" s="35"/>
    </row>
    <row r="99" spans="2:5" ht="20" customHeight="1" x14ac:dyDescent="0.2">
      <c r="B99" s="172"/>
      <c r="C99" s="172"/>
      <c r="D99" s="20"/>
      <c r="E99" s="35"/>
    </row>
    <row r="100" spans="2:5" ht="20" customHeight="1" x14ac:dyDescent="0.2">
      <c r="B100" s="172"/>
      <c r="C100" s="172"/>
      <c r="D100" s="20"/>
      <c r="E100" s="35"/>
    </row>
    <row r="101" spans="2:5" ht="20" customHeight="1" x14ac:dyDescent="0.2">
      <c r="B101" s="172"/>
      <c r="C101" s="172"/>
      <c r="D101" s="20"/>
      <c r="E101" s="35"/>
    </row>
    <row r="102" spans="2:5" ht="20" customHeight="1" x14ac:dyDescent="0.2">
      <c r="B102" s="172"/>
      <c r="C102" s="172"/>
      <c r="D102" s="20"/>
      <c r="E102" s="35"/>
    </row>
    <row r="103" spans="2:5" ht="20" customHeight="1" x14ac:dyDescent="0.2">
      <c r="B103" s="172"/>
      <c r="C103" s="172"/>
      <c r="D103" s="20"/>
      <c r="E103" s="35"/>
    </row>
    <row r="104" spans="2:5" ht="20" customHeight="1" x14ac:dyDescent="0.2">
      <c r="B104" s="19"/>
      <c r="D104" s="20"/>
      <c r="E104" s="35"/>
    </row>
    <row r="105" spans="2:5" ht="20" customHeight="1" x14ac:dyDescent="0.2">
      <c r="B105" s="19"/>
      <c r="C105" s="19"/>
      <c r="D105" s="20"/>
      <c r="E105" s="35"/>
    </row>
    <row r="106" spans="2:5" ht="20" customHeight="1" x14ac:dyDescent="0.2">
      <c r="B106" s="173"/>
      <c r="C106" s="173"/>
      <c r="D106" s="23"/>
      <c r="E106" s="17"/>
    </row>
    <row r="107" spans="2:5" ht="20" customHeight="1" x14ac:dyDescent="0.2">
      <c r="B107" s="176"/>
      <c r="C107" s="176"/>
      <c r="D107" s="28"/>
      <c r="E107" s="28"/>
    </row>
    <row r="108" spans="2:5" ht="20" customHeight="1" x14ac:dyDescent="0.2">
      <c r="B108" s="175"/>
      <c r="C108" s="175"/>
      <c r="D108" s="17"/>
      <c r="E108" s="17"/>
    </row>
    <row r="109" spans="2:5" ht="20" customHeight="1" x14ac:dyDescent="0.2">
      <c r="B109" s="175"/>
      <c r="C109" s="175"/>
      <c r="D109" s="18"/>
      <c r="E109" s="17"/>
    </row>
    <row r="110" spans="2:5" ht="20" customHeight="1" x14ac:dyDescent="0.2">
      <c r="B110" s="172"/>
      <c r="C110" s="172"/>
      <c r="D110" s="20"/>
      <c r="E110" s="35"/>
    </row>
    <row r="111" spans="2:5" ht="20" customHeight="1" x14ac:dyDescent="0.2">
      <c r="B111" s="173"/>
      <c r="C111" s="173"/>
      <c r="D111" s="23"/>
      <c r="E111" s="23"/>
    </row>
    <row r="112" spans="2:5" ht="20" customHeight="1" x14ac:dyDescent="0.2"/>
    <row r="113" spans="2:5" ht="20" customHeight="1" x14ac:dyDescent="0.2">
      <c r="B113" s="173"/>
      <c r="C113" s="173"/>
      <c r="D113" s="23"/>
      <c r="E113" s="23"/>
    </row>
    <row r="114" spans="2:5" ht="20" customHeight="1" x14ac:dyDescent="0.2"/>
  </sheetData>
  <mergeCells count="67">
    <mergeCell ref="B99:C99"/>
    <mergeCell ref="B100:C100"/>
    <mergeCell ref="B88:C88"/>
    <mergeCell ref="B89:C89"/>
    <mergeCell ref="B90:C90"/>
    <mergeCell ref="B91:C91"/>
    <mergeCell ref="B92:C92"/>
    <mergeCell ref="B113:C113"/>
    <mergeCell ref="B109:C109"/>
    <mergeCell ref="B110:C110"/>
    <mergeCell ref="B111:C111"/>
    <mergeCell ref="B71:C71"/>
    <mergeCell ref="B102:C102"/>
    <mergeCell ref="B103:C103"/>
    <mergeCell ref="B106:C106"/>
    <mergeCell ref="B107:C107"/>
    <mergeCell ref="B108:C108"/>
    <mergeCell ref="B94:C94"/>
    <mergeCell ref="B95:C95"/>
    <mergeCell ref="B96:C96"/>
    <mergeCell ref="B97:C97"/>
    <mergeCell ref="B101:C101"/>
    <mergeCell ref="B98:C98"/>
    <mergeCell ref="B77:C77"/>
    <mergeCell ref="B78:C78"/>
    <mergeCell ref="B83:C83"/>
    <mergeCell ref="B86:C86"/>
    <mergeCell ref="B87:C87"/>
    <mergeCell ref="B79:C79"/>
    <mergeCell ref="B80:C80"/>
    <mergeCell ref="B81:C81"/>
    <mergeCell ref="B82:C82"/>
    <mergeCell ref="B84:C84"/>
    <mergeCell ref="B85:C85"/>
    <mergeCell ref="B73:C73"/>
    <mergeCell ref="B74:C74"/>
    <mergeCell ref="B75:C75"/>
    <mergeCell ref="B76:C76"/>
    <mergeCell ref="B72:C72"/>
    <mergeCell ref="B24:C24"/>
    <mergeCell ref="B32:C32"/>
    <mergeCell ref="B15:C15"/>
    <mergeCell ref="B20:C20"/>
    <mergeCell ref="B16:C16"/>
    <mergeCell ref="B17:C17"/>
    <mergeCell ref="B21:C21"/>
    <mergeCell ref="B18:C18"/>
    <mergeCell ref="B19:C19"/>
    <mergeCell ref="B30:C30"/>
    <mergeCell ref="B22:C22"/>
    <mergeCell ref="B23:C23"/>
    <mergeCell ref="B31:C31"/>
    <mergeCell ref="B25:C25"/>
    <mergeCell ref="B26:C26"/>
    <mergeCell ref="B27:C27"/>
    <mergeCell ref="B28:C28"/>
    <mergeCell ref="B29:C29"/>
    <mergeCell ref="B34:C34"/>
    <mergeCell ref="B33:C33"/>
    <mergeCell ref="B42:C42"/>
    <mergeCell ref="B43:C43"/>
    <mergeCell ref="B44:C44"/>
    <mergeCell ref="B37:C37"/>
    <mergeCell ref="B38:C38"/>
    <mergeCell ref="B39:C39"/>
    <mergeCell ref="B40:C40"/>
    <mergeCell ref="B41:C41"/>
  </mergeCells>
  <pageMargins left="0.75000000000000011" right="0.75000000000000011" top="1" bottom="1" header="0.5" footer="0.5"/>
  <pageSetup paperSize="8" scale="50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6A3E-EFD4-2749-9415-083EE7302F07}">
  <dimension ref="B6:H42"/>
  <sheetViews>
    <sheetView view="pageBreakPreview" zoomScale="117" zoomScaleNormal="100" zoomScaleSheetLayoutView="117" workbookViewId="0">
      <selection activeCell="G8" sqref="G8"/>
    </sheetView>
  </sheetViews>
  <sheetFormatPr baseColWidth="10" defaultRowHeight="16" x14ac:dyDescent="0.2"/>
  <cols>
    <col min="3" max="3" width="11.6640625" bestFit="1" customWidth="1"/>
    <col min="4" max="4" width="17.83203125" bestFit="1" customWidth="1"/>
    <col min="5" max="5" width="15.83203125" customWidth="1"/>
    <col min="6" max="6" width="13.33203125" customWidth="1"/>
  </cols>
  <sheetData>
    <row r="6" spans="2:8" ht="17" thickBot="1" x14ac:dyDescent="0.25"/>
    <row r="7" spans="2:8" ht="17" thickBot="1" x14ac:dyDescent="0.25">
      <c r="B7" s="8"/>
      <c r="C7" s="163">
        <f>SUM(AREAS!D33)</f>
        <v>2036</v>
      </c>
      <c r="D7" s="81" t="s">
        <v>41</v>
      </c>
      <c r="E7" s="19"/>
      <c r="F7" s="35"/>
    </row>
    <row r="8" spans="2:8" x14ac:dyDescent="0.2">
      <c r="B8" s="8"/>
      <c r="C8" s="162">
        <v>2.6</v>
      </c>
      <c r="D8" s="81" t="s">
        <v>30</v>
      </c>
      <c r="E8" s="19"/>
      <c r="F8" s="35"/>
    </row>
    <row r="9" spans="2:8" x14ac:dyDescent="0.2">
      <c r="B9" s="8"/>
      <c r="C9" s="160">
        <f>SUM(AREAS!D33*C8)</f>
        <v>5293.6</v>
      </c>
      <c r="D9" s="117" t="s">
        <v>25</v>
      </c>
      <c r="E9" s="67"/>
      <c r="F9" s="66"/>
    </row>
    <row r="10" spans="2:8" x14ac:dyDescent="0.2">
      <c r="B10" s="8"/>
      <c r="C10" s="161">
        <f>SUM(D19:E19)</f>
        <v>5360</v>
      </c>
      <c r="D10" s="117" t="s">
        <v>40</v>
      </c>
      <c r="E10" s="67"/>
      <c r="F10" s="66"/>
    </row>
    <row r="11" spans="2:8" ht="17" thickBot="1" x14ac:dyDescent="0.25">
      <c r="C11" s="177"/>
      <c r="D11" s="177"/>
      <c r="E11" s="65"/>
      <c r="F11" s="2"/>
      <c r="H11" s="2"/>
    </row>
    <row r="12" spans="2:8" ht="17" thickBot="1" x14ac:dyDescent="0.25">
      <c r="C12" s="178" t="s">
        <v>38</v>
      </c>
      <c r="D12" s="179"/>
      <c r="E12" s="90"/>
      <c r="F12" s="91"/>
      <c r="G12" s="92"/>
      <c r="H12" s="93"/>
    </row>
    <row r="13" spans="2:8" x14ac:dyDescent="0.2">
      <c r="C13" s="68"/>
      <c r="D13" s="104" t="s">
        <v>23</v>
      </c>
      <c r="E13" s="100" t="s">
        <v>24</v>
      </c>
      <c r="F13" s="109"/>
      <c r="G13" s="69"/>
      <c r="H13" s="70"/>
    </row>
    <row r="14" spans="2:8" x14ac:dyDescent="0.2">
      <c r="C14" s="71">
        <f>SUM(D14/C10)</f>
        <v>0.41044776119402987</v>
      </c>
      <c r="D14" s="105">
        <v>2200</v>
      </c>
      <c r="E14" s="101">
        <v>2200</v>
      </c>
      <c r="F14" s="110" t="s">
        <v>29</v>
      </c>
      <c r="G14" s="72">
        <f>SUM(E14/E19)</f>
        <v>0.69620253164556967</v>
      </c>
      <c r="H14" s="73">
        <f>SUM(E14/C10)</f>
        <v>0.41044776119402987</v>
      </c>
    </row>
    <row r="15" spans="2:8" x14ac:dyDescent="0.2">
      <c r="C15" s="74"/>
      <c r="D15" s="106"/>
      <c r="E15" s="102">
        <v>240</v>
      </c>
      <c r="F15" s="110" t="s">
        <v>27</v>
      </c>
      <c r="G15" s="72">
        <f>SUM(E15/E19)</f>
        <v>7.5949367088607597E-2</v>
      </c>
      <c r="H15" s="73">
        <f>SUM(E15/C10)</f>
        <v>4.4776119402985072E-2</v>
      </c>
    </row>
    <row r="16" spans="2:8" x14ac:dyDescent="0.2">
      <c r="C16" s="74"/>
      <c r="D16" s="106"/>
      <c r="E16" s="102">
        <v>240</v>
      </c>
      <c r="F16" s="110" t="s">
        <v>28</v>
      </c>
      <c r="G16" s="72">
        <f>SUM(E16/E19)</f>
        <v>7.5949367088607597E-2</v>
      </c>
      <c r="H16" s="73">
        <f>SUM(E16/C10)</f>
        <v>4.4776119402985072E-2</v>
      </c>
    </row>
    <row r="17" spans="3:8" x14ac:dyDescent="0.2">
      <c r="C17" s="74"/>
      <c r="D17" s="106"/>
      <c r="E17" s="102">
        <v>240</v>
      </c>
      <c r="F17" s="110" t="s">
        <v>26</v>
      </c>
      <c r="G17" s="72">
        <f>SUM(E17/E19)</f>
        <v>7.5949367088607597E-2</v>
      </c>
      <c r="H17" s="73">
        <f>SUM(E17/C10)</f>
        <v>4.4776119402985072E-2</v>
      </c>
    </row>
    <row r="18" spans="3:8" x14ac:dyDescent="0.2">
      <c r="C18" s="74"/>
      <c r="D18" s="107"/>
      <c r="E18" s="102">
        <v>240</v>
      </c>
      <c r="F18" s="110" t="s">
        <v>23</v>
      </c>
      <c r="G18" s="72">
        <f>SUM(E18/E19)</f>
        <v>7.5949367088607597E-2</v>
      </c>
      <c r="H18" s="73">
        <f>SUM(E18/C10)</f>
        <v>4.4776119402985072E-2</v>
      </c>
    </row>
    <row r="19" spans="3:8" x14ac:dyDescent="0.2">
      <c r="C19" s="75">
        <f>SUM(C14:C18)</f>
        <v>0.41044776119402987</v>
      </c>
      <c r="D19" s="108">
        <f>SUM(D14:D18)</f>
        <v>2200</v>
      </c>
      <c r="E19" s="103">
        <f>SUM(E14:E18)</f>
        <v>3160</v>
      </c>
      <c r="F19" s="111"/>
      <c r="G19" s="76">
        <f>SUM(G14:G18)</f>
        <v>0.99999999999999989</v>
      </c>
      <c r="H19" s="77">
        <f>SUM(H14:H18)</f>
        <v>0.58955223880597019</v>
      </c>
    </row>
    <row r="20" spans="3:8" x14ac:dyDescent="0.2">
      <c r="C20" s="75"/>
      <c r="D20" s="180">
        <f>SUM(D19+E19)</f>
        <v>5360</v>
      </c>
      <c r="E20" s="181"/>
      <c r="F20" s="111"/>
      <c r="G20" s="76"/>
      <c r="H20" s="77"/>
    </row>
    <row r="21" spans="3:8" ht="17" thickBot="1" x14ac:dyDescent="0.25">
      <c r="C21" s="78"/>
      <c r="D21" s="182" t="s">
        <v>31</v>
      </c>
      <c r="E21" s="183"/>
      <c r="F21" s="112"/>
      <c r="G21" s="79"/>
      <c r="H21" s="80"/>
    </row>
    <row r="22" spans="3:8" x14ac:dyDescent="0.2">
      <c r="E22" s="2"/>
      <c r="F22" s="2"/>
      <c r="H22" s="2"/>
    </row>
    <row r="23" spans="3:8" x14ac:dyDescent="0.2">
      <c r="C23" s="63"/>
      <c r="D23" s="64"/>
      <c r="E23" s="64"/>
      <c r="F23" s="12"/>
      <c r="G23" s="27"/>
      <c r="H23" s="28"/>
    </row>
    <row r="24" spans="3:8" x14ac:dyDescent="0.2">
      <c r="C24" s="171"/>
      <c r="D24" s="171"/>
      <c r="E24" s="37"/>
      <c r="F24" s="12"/>
      <c r="G24" s="27"/>
      <c r="H24" s="28"/>
    </row>
    <row r="25" spans="3:8" ht="17" thickBot="1" x14ac:dyDescent="0.25">
      <c r="C25" s="63"/>
      <c r="D25" s="63"/>
      <c r="E25" s="23"/>
      <c r="F25" s="17"/>
      <c r="G25" s="27"/>
      <c r="H25" s="28"/>
    </row>
    <row r="26" spans="3:8" ht="17" thickBot="1" x14ac:dyDescent="0.25">
      <c r="C26" s="94" t="s">
        <v>32</v>
      </c>
      <c r="D26" s="95"/>
      <c r="E26" s="96"/>
      <c r="F26" s="21"/>
      <c r="G26" s="16"/>
      <c r="H26" s="17"/>
    </row>
    <row r="27" spans="3:8" x14ac:dyDescent="0.2">
      <c r="C27" s="82"/>
      <c r="D27" s="63"/>
      <c r="E27" s="83"/>
      <c r="F27" s="17"/>
      <c r="G27" s="16"/>
      <c r="H27" s="17"/>
    </row>
    <row r="28" spans="3:8" x14ac:dyDescent="0.2">
      <c r="C28" s="84">
        <v>1500</v>
      </c>
      <c r="D28" s="85" t="s">
        <v>34</v>
      </c>
      <c r="E28" s="86" t="s">
        <v>36</v>
      </c>
      <c r="F28" s="17"/>
      <c r="G28" s="19"/>
      <c r="H28" s="35"/>
    </row>
    <row r="29" spans="3:8" x14ac:dyDescent="0.2">
      <c r="C29" s="84">
        <v>80</v>
      </c>
      <c r="D29" s="85" t="s">
        <v>33</v>
      </c>
      <c r="E29" s="87"/>
      <c r="F29" s="35"/>
      <c r="G29" s="29"/>
      <c r="H29" s="29"/>
    </row>
    <row r="30" spans="3:8" x14ac:dyDescent="0.2">
      <c r="C30" s="84">
        <f>SUM(C28*4)</f>
        <v>6000</v>
      </c>
      <c r="D30" s="85" t="s">
        <v>25</v>
      </c>
      <c r="E30" s="87"/>
      <c r="F30" s="35"/>
      <c r="G30" s="31"/>
      <c r="H30" s="31"/>
    </row>
    <row r="31" spans="3:8" x14ac:dyDescent="0.2">
      <c r="C31" s="84"/>
      <c r="D31" s="85"/>
      <c r="E31" s="87"/>
      <c r="F31" s="35"/>
      <c r="G31" s="29"/>
      <c r="H31" s="29"/>
    </row>
    <row r="32" spans="3:8" x14ac:dyDescent="0.2">
      <c r="C32" s="84"/>
      <c r="D32" s="85"/>
      <c r="E32" s="87"/>
      <c r="F32" s="35"/>
      <c r="G32" s="29"/>
      <c r="H32" s="29"/>
    </row>
    <row r="33" spans="3:8" x14ac:dyDescent="0.2">
      <c r="C33" s="97">
        <v>75</v>
      </c>
      <c r="D33" s="98" t="s">
        <v>35</v>
      </c>
      <c r="E33" s="113" t="s">
        <v>37</v>
      </c>
      <c r="F33" s="35"/>
      <c r="G33" s="31"/>
      <c r="H33" s="31"/>
    </row>
    <row r="34" spans="3:8" x14ac:dyDescent="0.2">
      <c r="C34" s="84">
        <v>80</v>
      </c>
      <c r="D34" s="85" t="s">
        <v>33</v>
      </c>
      <c r="E34" s="87"/>
      <c r="F34" s="35"/>
      <c r="G34" s="31"/>
      <c r="H34" s="31"/>
    </row>
    <row r="35" spans="3:8" x14ac:dyDescent="0.2">
      <c r="C35" s="84">
        <f>SUM(C34*C33)</f>
        <v>6000</v>
      </c>
      <c r="D35" s="85" t="s">
        <v>25</v>
      </c>
      <c r="E35" s="87"/>
      <c r="F35" s="35"/>
      <c r="G35" s="31"/>
      <c r="H35" s="31"/>
    </row>
    <row r="36" spans="3:8" x14ac:dyDescent="0.2">
      <c r="C36" s="88"/>
      <c r="D36" s="85"/>
      <c r="E36" s="87"/>
      <c r="F36" s="35"/>
      <c r="G36" s="31"/>
      <c r="H36" s="31"/>
    </row>
    <row r="37" spans="3:8" x14ac:dyDescent="0.2">
      <c r="C37" s="97">
        <v>2200</v>
      </c>
      <c r="D37" s="98" t="s">
        <v>23</v>
      </c>
      <c r="E37" s="99">
        <f>SUM(C37/C42)</f>
        <v>0.35889070146818924</v>
      </c>
      <c r="F37" s="35"/>
      <c r="G37" s="31"/>
      <c r="H37" s="31"/>
    </row>
    <row r="38" spans="3:8" x14ac:dyDescent="0.2">
      <c r="C38" s="97">
        <v>2200</v>
      </c>
      <c r="D38" s="98" t="s">
        <v>26</v>
      </c>
      <c r="E38" s="99">
        <f>SUM(C38/C42)</f>
        <v>0.35889070146818924</v>
      </c>
      <c r="F38" s="35"/>
      <c r="G38" s="31"/>
      <c r="H38" s="31"/>
    </row>
    <row r="39" spans="3:8" x14ac:dyDescent="0.2">
      <c r="C39" s="84">
        <v>770</v>
      </c>
      <c r="D39" s="85" t="s">
        <v>39</v>
      </c>
      <c r="E39" s="89">
        <f>SUM(C39/C42)</f>
        <v>0.12561174551386622</v>
      </c>
      <c r="F39" s="35"/>
      <c r="G39" s="31"/>
      <c r="H39" s="31"/>
    </row>
    <row r="40" spans="3:8" x14ac:dyDescent="0.2">
      <c r="C40" s="84">
        <v>480</v>
      </c>
      <c r="D40" s="85" t="s">
        <v>27</v>
      </c>
      <c r="E40" s="89">
        <f>SUM(C40/C42)</f>
        <v>7.8303425774877644E-2</v>
      </c>
      <c r="F40" s="35"/>
      <c r="G40" s="31"/>
      <c r="H40" s="31"/>
    </row>
    <row r="41" spans="3:8" x14ac:dyDescent="0.2">
      <c r="C41" s="84">
        <v>480</v>
      </c>
      <c r="D41" s="85" t="s">
        <v>28</v>
      </c>
      <c r="E41" s="89">
        <f>SUM(C41/C42)</f>
        <v>7.8303425774877644E-2</v>
      </c>
      <c r="F41" s="35"/>
      <c r="G41" s="31"/>
      <c r="H41" s="31"/>
    </row>
    <row r="42" spans="3:8" ht="17" thickBot="1" x14ac:dyDescent="0.25">
      <c r="C42" s="114">
        <f>SUM(C37:C41)</f>
        <v>6130</v>
      </c>
      <c r="D42" s="115" t="s">
        <v>31</v>
      </c>
      <c r="E42" s="116">
        <f>SUM(E37:E41)</f>
        <v>1</v>
      </c>
      <c r="F42" s="35"/>
      <c r="G42" s="31"/>
      <c r="H42" s="31"/>
    </row>
  </sheetData>
  <mergeCells count="5">
    <mergeCell ref="C24:D24"/>
    <mergeCell ref="C11:D11"/>
    <mergeCell ref="C12:D12"/>
    <mergeCell ref="D20:E20"/>
    <mergeCell ref="D21:E21"/>
  </mergeCells>
  <pageMargins left="0.7" right="0.7" top="0.75" bottom="0.75" header="0.3" footer="0.3"/>
  <pageSetup paperSize="9" scale="8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F64255BD183409F37DCAFD660957F" ma:contentTypeVersion="20" ma:contentTypeDescription="Create a new document." ma:contentTypeScope="" ma:versionID="e658ebec3b9571945cf28a7e132528a2">
  <xsd:schema xmlns:xsd="http://www.w3.org/2001/XMLSchema" xmlns:xs="http://www.w3.org/2001/XMLSchema" xmlns:p="http://schemas.microsoft.com/office/2006/metadata/properties" xmlns:ns2="6dd865ee-85cb-41e5-8d72-9bafad89bc91" xmlns:ns3="26829a71-4234-4bb8-a614-b888cd3c7357" targetNamespace="http://schemas.microsoft.com/office/2006/metadata/properties" ma:root="true" ma:fieldsID="a9c2f5cddc5c3c5936bd880030fd19a8" ns2:_="" ns3:_="">
    <xsd:import namespace="6dd865ee-85cb-41e5-8d72-9bafad89bc91"/>
    <xsd:import namespace="26829a71-4234-4bb8-a614-b888cd3c7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865ee-85cb-41e5-8d72-9bafad89b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6b742b3-f8bc-432d-9edd-4a23ee394b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29a71-4234-4bb8-a614-b888cd3c7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7369cf4-e935-4985-981d-cb786d35f967}" ma:internalName="TaxCatchAll" ma:showField="CatchAllData" ma:web="26829a71-4234-4bb8-a614-b888cd3c7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865ee-85cb-41e5-8d72-9bafad89bc91">
      <Terms xmlns="http://schemas.microsoft.com/office/infopath/2007/PartnerControls"/>
    </lcf76f155ced4ddcb4097134ff3c332f>
    <TaxCatchAll xmlns="26829a71-4234-4bb8-a614-b888cd3c7357" xsi:nil="true"/>
  </documentManagement>
</p:properties>
</file>

<file path=customXml/itemProps1.xml><?xml version="1.0" encoding="utf-8"?>
<ds:datastoreItem xmlns:ds="http://schemas.openxmlformats.org/officeDocument/2006/customXml" ds:itemID="{3F96F587-C15A-49B6-90E9-471A1A77CF27}"/>
</file>

<file path=customXml/itemProps2.xml><?xml version="1.0" encoding="utf-8"?>
<ds:datastoreItem xmlns:ds="http://schemas.openxmlformats.org/officeDocument/2006/customXml" ds:itemID="{2317F654-41E3-4C3C-9834-D0F9616A7491}"/>
</file>

<file path=customXml/itemProps3.xml><?xml version="1.0" encoding="utf-8"?>
<ds:datastoreItem xmlns:ds="http://schemas.openxmlformats.org/officeDocument/2006/customXml" ds:itemID="{6084891C-8D1C-4359-9F1A-6E6EC6B990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AREAS</vt:lpstr>
      <vt:lpstr>REFUSE</vt:lpstr>
      <vt:lpstr>AREAS!Print_Area</vt:lpstr>
      <vt:lpstr>REFUSE!Print_Area</vt:lpstr>
    </vt:vector>
  </TitlesOfParts>
  <Company>David Archer Architects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Jones</dc:creator>
  <cp:lastModifiedBy>Sam Caldwell</cp:lastModifiedBy>
  <cp:lastPrinted>2026-04-30T15:13:44Z</cp:lastPrinted>
  <dcterms:created xsi:type="dcterms:W3CDTF">2014-05-06T11:28:41Z</dcterms:created>
  <dcterms:modified xsi:type="dcterms:W3CDTF">2026-04-30T15:14:22Z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0x01010027BF64255BD183409F37DCAFD660957F</vt:lpwstr>
  </property>
</Properties>
</file>