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cia.adams\Downloads\"/>
    </mc:Choice>
  </mc:AlternateContent>
  <xr:revisionPtr revIDLastSave="0" documentId="8_{055DEF84-0C83-484B-99FA-05456C408738}" xr6:coauthVersionLast="47" xr6:coauthVersionMax="47" xr10:uidLastSave="{00000000-0000-0000-0000-000000000000}"/>
  <bookViews>
    <workbookView xWindow="-110" yWindow="-110" windowWidth="19420" windowHeight="10420" tabRatio="863" xr2:uid="{00000000-000D-0000-FFFF-FFFF00000000}"/>
  </bookViews>
  <sheets>
    <sheet name="Social Value Plan (TOMs)" sheetId="13" r:id="rId1"/>
    <sheet name="Social Value Plan" sheetId="1" state="hidden" r:id="rId2"/>
    <sheet name="SV Training opportunties" sheetId="2" r:id="rId3"/>
    <sheet name="Local stats" sheetId="11" r:id="rId4"/>
    <sheet name=" Education Employment Community" sheetId="14" r:id="rId5"/>
    <sheet name="SV Economic" sheetId="6" r:id="rId6"/>
    <sheet name="SC List" sheetId="12" state="hidden" r:id="rId7"/>
    <sheet name="Local Spend" sheetId="7" state="hidden" r:id="rId8"/>
    <sheet name="Local companies" sheetId="8" state="hidden" r:id="rId9"/>
    <sheet name="Local Labour" sheetId="9" r:id="rId10"/>
  </sheets>
  <externalReferences>
    <externalReference r:id="rId11"/>
    <externalReference r:id="rId12"/>
    <externalReference r:id="rId13"/>
  </externalReferences>
  <definedNames>
    <definedName name="_xlnm._FilterDatabase" localSheetId="4" hidden="1">' Education Employment Community'!$B$2:$T$34</definedName>
    <definedName name="_xlnm._FilterDatabase" localSheetId="7" hidden="1">'Local Spend'!$A$4:$H$44</definedName>
    <definedName name="_xlnm._FilterDatabase" localSheetId="3" hidden="1">'Local stats'!$A$1:$I$207</definedName>
    <definedName name="_xlnm._FilterDatabase" localSheetId="6" hidden="1">'SC List'!$A$8:$F$103</definedName>
    <definedName name="_xlnm._FilterDatabase" localSheetId="2" hidden="1">'SV Training opportunties'!$A$1:$T$1</definedName>
    <definedName name="C_SubcontractForecastCostTotals">#REF!</definedName>
    <definedName name="CPDATA">[1]CodePoint!$B$1:$H$37222</definedName>
    <definedName name="CVRImport_BluestoneCostHeadsV2">[2]Download!$E$2:$J$26</definedName>
    <definedName name="CVRImport_BluestoneSubcontracts">[2]Download!$K$2:$O$4</definedName>
    <definedName name="Help1">#REF!</definedName>
    <definedName name="Help2">#REF!</definedName>
    <definedName name="I_SubcontractOrderNumbers">#REF!</definedName>
    <definedName name="LCR_nov17">'[1]ONSPD nov17'!$A$1:$C$62294</definedName>
    <definedName name="_xlnm.Print_Area" localSheetId="0">'Social Value Plan (TOMs)'!$A$1:$G$31</definedName>
    <definedName name="ward_lookup" localSheetId="4">#REF!</definedName>
    <definedName name="ward_lookup">#REF!</definedName>
    <definedName name="YesNoList">'[3]Backend&gt;&gt;'!$F$18:$F$19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2" l="1"/>
  <c r="J45" i="2"/>
  <c r="J44" i="2"/>
  <c r="J43" i="2"/>
  <c r="J2" i="2"/>
  <c r="J3" i="2"/>
  <c r="J4" i="2"/>
  <c r="J5" i="2"/>
  <c r="J6" i="2"/>
  <c r="J35" i="2"/>
  <c r="J7" i="2"/>
  <c r="J29" i="2"/>
  <c r="J42" i="2"/>
  <c r="J30" i="2"/>
  <c r="J8" i="2"/>
  <c r="J28" i="2"/>
  <c r="J40" i="2"/>
  <c r="J31" i="2"/>
  <c r="J9" i="2"/>
  <c r="J10" i="2"/>
  <c r="J11" i="2"/>
  <c r="J12" i="2"/>
  <c r="J32" i="2"/>
  <c r="J13" i="2"/>
  <c r="J14" i="2"/>
  <c r="J33" i="2"/>
  <c r="J36" i="2"/>
  <c r="J15" i="2"/>
  <c r="J16" i="2"/>
  <c r="J17" i="2"/>
  <c r="J37" i="2"/>
  <c r="J18" i="2"/>
  <c r="J19" i="2"/>
  <c r="J20" i="2"/>
  <c r="J21" i="2"/>
  <c r="J22" i="2"/>
  <c r="J38" i="2"/>
  <c r="J23" i="2"/>
  <c r="J41" i="2"/>
  <c r="J24" i="2"/>
  <c r="J39" i="2"/>
  <c r="J25" i="2"/>
  <c r="J26" i="2"/>
  <c r="J27" i="2"/>
  <c r="J34" i="2"/>
  <c r="L30" i="14" l="1"/>
  <c r="L25" i="14"/>
  <c r="L26" i="14"/>
  <c r="L27" i="14"/>
  <c r="L28" i="14"/>
  <c r="L29" i="14" l="1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L34" i="14" l="1"/>
  <c r="L8" i="14"/>
  <c r="L13" i="14"/>
  <c r="L12" i="14"/>
  <c r="L5" i="14"/>
  <c r="L4" i="14"/>
  <c r="L24" i="14"/>
  <c r="L16" i="14"/>
  <c r="L17" i="14"/>
  <c r="L7" i="14"/>
  <c r="L22" i="14"/>
  <c r="L21" i="14"/>
  <c r="L23" i="14"/>
  <c r="L15" i="14"/>
  <c r="L9" i="14"/>
  <c r="L10" i="14"/>
  <c r="L11" i="14"/>
  <c r="L6" i="14"/>
  <c r="L91" i="12"/>
  <c r="K90" i="12"/>
  <c r="J90" i="12"/>
  <c r="L89" i="12"/>
  <c r="L88" i="12"/>
  <c r="N87" i="12"/>
  <c r="K87" i="12"/>
  <c r="L84" i="12"/>
  <c r="L83" i="12"/>
  <c r="N82" i="12"/>
  <c r="K82" i="12"/>
  <c r="L81" i="12"/>
  <c r="L80" i="12"/>
  <c r="N79" i="12"/>
  <c r="K79" i="12"/>
  <c r="K78" i="12"/>
  <c r="N78" i="12" s="1"/>
  <c r="L77" i="12"/>
  <c r="K76" i="12"/>
  <c r="N76" i="12" s="1"/>
  <c r="L75" i="12"/>
  <c r="L74" i="12"/>
  <c r="L73" i="12"/>
  <c r="L72" i="12"/>
  <c r="L71" i="12"/>
  <c r="N70" i="12"/>
  <c r="K70" i="12"/>
  <c r="L69" i="12"/>
  <c r="L68" i="12"/>
  <c r="L67" i="12"/>
  <c r="L66" i="12"/>
  <c r="L65" i="12"/>
  <c r="K64" i="12"/>
  <c r="L64" i="12" s="1"/>
  <c r="K63" i="12"/>
  <c r="N63" i="12" s="1"/>
  <c r="L62" i="12"/>
  <c r="L61" i="12"/>
  <c r="K60" i="12"/>
  <c r="N60" i="12" s="1"/>
  <c r="L59" i="12"/>
  <c r="N58" i="12"/>
  <c r="K58" i="12"/>
  <c r="K57" i="12"/>
  <c r="N57" i="12" s="1"/>
  <c r="L56" i="12"/>
  <c r="L55" i="12"/>
  <c r="L54" i="12"/>
  <c r="K53" i="12"/>
  <c r="L53" i="12" s="1"/>
  <c r="K52" i="12"/>
  <c r="N52" i="12" s="1"/>
  <c r="L51" i="12"/>
  <c r="L50" i="12"/>
  <c r="K49" i="12"/>
  <c r="L49" i="12" s="1"/>
  <c r="K48" i="12"/>
  <c r="L48" i="12" s="1"/>
  <c r="K47" i="12"/>
  <c r="N47" i="12" s="1"/>
  <c r="L46" i="12"/>
  <c r="L45" i="12"/>
  <c r="L44" i="12"/>
  <c r="K43" i="12"/>
  <c r="N43" i="12" s="1"/>
  <c r="L41" i="12"/>
  <c r="L40" i="12"/>
  <c r="K39" i="12"/>
  <c r="K38" i="12"/>
  <c r="N38" i="12" s="1"/>
  <c r="J37" i="12"/>
  <c r="H36" i="12"/>
  <c r="L36" i="12" s="1"/>
  <c r="N35" i="12"/>
  <c r="K35" i="12"/>
  <c r="K33" i="12"/>
  <c r="K32" i="12"/>
  <c r="K29" i="12"/>
  <c r="L28" i="12"/>
  <c r="L27" i="12"/>
  <c r="K26" i="12"/>
  <c r="N26" i="12" s="1"/>
  <c r="K24" i="12"/>
  <c r="N24" i="12" s="1"/>
  <c r="K23" i="12"/>
  <c r="N23" i="12" s="1"/>
  <c r="K22" i="12"/>
  <c r="N22" i="12" s="1"/>
  <c r="K21" i="12"/>
  <c r="N21" i="12" s="1"/>
  <c r="J20" i="12"/>
  <c r="L19" i="12"/>
  <c r="L18" i="12"/>
  <c r="K17" i="12"/>
  <c r="K16" i="12"/>
  <c r="N16" i="12" s="1"/>
  <c r="J15" i="12"/>
  <c r="J98" i="12" s="1"/>
  <c r="K14" i="12"/>
  <c r="K13" i="12"/>
  <c r="N13" i="12" s="1"/>
  <c r="N12" i="12"/>
  <c r="K12" i="12"/>
  <c r="K11" i="12"/>
  <c r="L10" i="12"/>
  <c r="N9" i="12"/>
  <c r="K9" i="12"/>
  <c r="N98" i="12" l="1"/>
  <c r="L98" i="12"/>
  <c r="H101" i="12"/>
  <c r="J99" i="12" s="1"/>
  <c r="K15" i="12"/>
  <c r="K98" i="12" s="1"/>
  <c r="K99" i="12" l="1"/>
  <c r="J101" i="12"/>
  <c r="J102" i="12" s="1"/>
  <c r="L99" i="12"/>
  <c r="N99" i="12"/>
  <c r="G16" i="1" l="1"/>
  <c r="AT7" i="9"/>
  <c r="AR7" i="9"/>
  <c r="AP7" i="9"/>
  <c r="AQ6" i="9" s="1"/>
  <c r="AN7" i="9"/>
  <c r="AO5" i="9" s="1"/>
  <c r="AL7" i="9"/>
  <c r="AJ7" i="9"/>
  <c r="AH7" i="9"/>
  <c r="AI3" i="9" s="1"/>
  <c r="AF7" i="9"/>
  <c r="AG3" i="9" s="1"/>
  <c r="AD7" i="9"/>
  <c r="AB7" i="9"/>
  <c r="Z7" i="9"/>
  <c r="AA6" i="9" s="1"/>
  <c r="X7" i="9"/>
  <c r="Y5" i="9" s="1"/>
  <c r="V7" i="9"/>
  <c r="T7" i="9"/>
  <c r="U4" i="9" s="1"/>
  <c r="R7" i="9"/>
  <c r="S3" i="9" s="1"/>
  <c r="P7" i="9"/>
  <c r="Q3" i="9" s="1"/>
  <c r="N7" i="9"/>
  <c r="L7" i="9"/>
  <c r="J7" i="9"/>
  <c r="K6" i="9" s="1"/>
  <c r="H7" i="9"/>
  <c r="I5" i="9" s="1"/>
  <c r="F7" i="9"/>
  <c r="G6" i="9" s="1"/>
  <c r="D7" i="9"/>
  <c r="E3" i="9" s="1"/>
  <c r="B7" i="9"/>
  <c r="C3" i="9" s="1"/>
  <c r="AU6" i="9"/>
  <c r="AS6" i="9"/>
  <c r="AS1" i="9" s="1"/>
  <c r="AM6" i="9"/>
  <c r="AK6" i="9"/>
  <c r="AE6" i="9"/>
  <c r="AC6" i="9"/>
  <c r="AC1" i="9" s="1"/>
  <c r="W6" i="9"/>
  <c r="U6" i="9"/>
  <c r="O6" i="9"/>
  <c r="M6" i="9"/>
  <c r="M1" i="9" s="1"/>
  <c r="AU5" i="9"/>
  <c r="AU1" i="9" s="1"/>
  <c r="AS5" i="9"/>
  <c r="AQ5" i="9"/>
  <c r="AM5" i="9"/>
  <c r="AK5" i="9"/>
  <c r="AE5" i="9"/>
  <c r="AE1" i="9" s="1"/>
  <c r="AC5" i="9"/>
  <c r="AA5" i="9"/>
  <c r="AA1" i="9" s="1"/>
  <c r="W5" i="9"/>
  <c r="O5" i="9"/>
  <c r="O1" i="9" s="1"/>
  <c r="M5" i="9"/>
  <c r="C5" i="9"/>
  <c r="AU4" i="9"/>
  <c r="AS4" i="9"/>
  <c r="AO4" i="9"/>
  <c r="AM4" i="9"/>
  <c r="AK4" i="9"/>
  <c r="AE4" i="9"/>
  <c r="AC4" i="9"/>
  <c r="Y4" i="9"/>
  <c r="W4" i="9"/>
  <c r="O4" i="9"/>
  <c r="M4" i="9"/>
  <c r="I4" i="9"/>
  <c r="AU3" i="9"/>
  <c r="AU7" i="9" s="1"/>
  <c r="AS3" i="9"/>
  <c r="AS7" i="9" s="1"/>
  <c r="AQ3" i="9"/>
  <c r="AM3" i="9"/>
  <c r="AM7" i="9" s="1"/>
  <c r="AK3" i="9"/>
  <c r="AK7" i="9" s="1"/>
  <c r="AE3" i="9"/>
  <c r="AE7" i="9" s="1"/>
  <c r="AC3" i="9"/>
  <c r="AC7" i="9" s="1"/>
  <c r="AA3" i="9"/>
  <c r="W3" i="9"/>
  <c r="W7" i="9" s="1"/>
  <c r="O3" i="9"/>
  <c r="O7" i="9" s="1"/>
  <c r="M3" i="9"/>
  <c r="M7" i="9" s="1"/>
  <c r="AM1" i="9"/>
  <c r="AK1" i="9"/>
  <c r="W1" i="9"/>
  <c r="H45" i="7"/>
  <c r="G45" i="7"/>
  <c r="F45" i="7"/>
  <c r="E45" i="7"/>
  <c r="B45" i="7"/>
  <c r="G17" i="1"/>
  <c r="U5" i="9" l="1"/>
  <c r="U1" i="9" s="1"/>
  <c r="U3" i="9"/>
  <c r="K5" i="9"/>
  <c r="K1" i="9" s="1"/>
  <c r="K3" i="9"/>
  <c r="G5" i="9"/>
  <c r="G1" i="9" s="1"/>
  <c r="G4" i="9"/>
  <c r="G3" i="9"/>
  <c r="G7" i="9"/>
  <c r="E6" i="9"/>
  <c r="E4" i="9"/>
  <c r="E5" i="9"/>
  <c r="AQ1" i="9"/>
  <c r="AQ7" i="9"/>
  <c r="Y1" i="9"/>
  <c r="AA7" i="9"/>
  <c r="I1" i="9"/>
  <c r="I3" i="9"/>
  <c r="I7" i="9" s="1"/>
  <c r="Y3" i="9"/>
  <c r="Y7" i="9" s="1"/>
  <c r="AO3" i="9"/>
  <c r="AO7" i="9" s="1"/>
  <c r="K4" i="9"/>
  <c r="AA4" i="9"/>
  <c r="AQ4" i="9"/>
  <c r="Q6" i="9"/>
  <c r="AG6" i="9"/>
  <c r="Q5" i="9"/>
  <c r="AG5" i="9"/>
  <c r="AG1" i="9" s="1"/>
  <c r="C6" i="9"/>
  <c r="C1" i="9" s="1"/>
  <c r="S6" i="9"/>
  <c r="AI6" i="9"/>
  <c r="Q4" i="9"/>
  <c r="AG4" i="9"/>
  <c r="AG7" i="9" s="1"/>
  <c r="S5" i="9"/>
  <c r="AI5" i="9"/>
  <c r="AI1" i="9" s="1"/>
  <c r="C4" i="9"/>
  <c r="C7" i="9" s="1"/>
  <c r="S4" i="9"/>
  <c r="AI4" i="9"/>
  <c r="AI7" i="9" s="1"/>
  <c r="I6" i="9"/>
  <c r="Y6" i="9"/>
  <c r="AO6" i="9"/>
  <c r="AO1" i="9" s="1"/>
  <c r="U7" i="9" l="1"/>
  <c r="S7" i="9"/>
  <c r="Q1" i="9"/>
  <c r="K7" i="9"/>
  <c r="E1" i="9"/>
  <c r="E7" i="9"/>
  <c r="Q7" i="9"/>
  <c r="S1" i="9"/>
</calcChain>
</file>

<file path=xl/sharedStrings.xml><?xml version="1.0" encoding="utf-8"?>
<sst xmlns="http://schemas.openxmlformats.org/spreadsheetml/2006/main" count="1837" uniqueCount="801">
  <si>
    <t>Social Value - Client Charter</t>
  </si>
  <si>
    <t>Project Name       Islington Wharf 4</t>
  </si>
  <si>
    <t>Project Turnover (£M)    21.1</t>
  </si>
  <si>
    <t>Social Value Bank ROI</t>
  </si>
  <si>
    <t>KPI</t>
  </si>
  <si>
    <t>IW4 Tender</t>
  </si>
  <si>
    <t>Actual to date</t>
  </si>
  <si>
    <t>Workforce</t>
  </si>
  <si>
    <t>Total number of people will be / were working on the development</t>
  </si>
  <si>
    <t>Of that total, how many will be / were City of Manchester residents</t>
  </si>
  <si>
    <t>Of that total, how many will be / were newly created jobs</t>
  </si>
  <si>
    <t>Of those newly created jobs, how many will be / were taken up by City of Manchester residents</t>
  </si>
  <si>
    <t>Apprenticeships</t>
  </si>
  <si>
    <t>Total number of apprentices will be / were working on the development</t>
  </si>
  <si>
    <t>Total number of weeks these apprentices will be / were working on the development</t>
  </si>
  <si>
    <t>Of the total number of apprentices, how many will be / were City of Manchester residents</t>
  </si>
  <si>
    <t>Of the total number of apprentices how many will be / were new roles</t>
  </si>
  <si>
    <t>Total number of weeks these new apprentices will be / were working on the development</t>
  </si>
  <si>
    <t>Of these new apprenticeship roles, how many will be / were taken up by City of Manchester residents</t>
  </si>
  <si>
    <t>Subcontractors and suppliers</t>
  </si>
  <si>
    <t xml:space="preserve">Total number of sub-contactors/suppliers will be / were working on the development </t>
  </si>
  <si>
    <t>Of that total, how many will be / were from the City of Manchester</t>
  </si>
  <si>
    <t>Number of Meet The Buyer events will be / were held</t>
  </si>
  <si>
    <t>Planned</t>
  </si>
  <si>
    <t xml:space="preserve">Date to be agreed </t>
  </si>
  <si>
    <t>Neil Carson</t>
  </si>
  <si>
    <t xml:space="preserve">Learning and Employability </t>
  </si>
  <si>
    <t>Number of careers activities that will be/were held in City of Manchester schools</t>
  </si>
  <si>
    <t>Number of careers activities will be / were held on site or office for City of Manchester schools</t>
  </si>
  <si>
    <t>3No planned events have been cancelled by stakeholders</t>
  </si>
  <si>
    <t>Number of work experience/placements for under 18s City of Manchester residents</t>
  </si>
  <si>
    <t>Number of sector insight talks / events / company visits will be / were held for teaching staff of City of Manchester schools</t>
  </si>
  <si>
    <t>Number of strategic releationships will be / were developed with a City of Manchester secondary school to help improve curriculum and careers education and advice</t>
  </si>
  <si>
    <t>Number of student projects will be / were held with City of Manchester FE College and Universities</t>
  </si>
  <si>
    <t>Number of work experience / placements will be / were offered to over 18s City of Manchester residents</t>
  </si>
  <si>
    <t>Number of volunteer opportunities for City of Manchester job seekers will be / were offered</t>
  </si>
  <si>
    <t>Number of work trials for City of Manchester job seekers will be / were offered</t>
  </si>
  <si>
    <t>Working with community organisations</t>
  </si>
  <si>
    <t>Number of community projects will be / were delivered that had skills and employability outcomes for residents</t>
  </si>
  <si>
    <t>Number of other community projects will be / were delivered</t>
  </si>
  <si>
    <t>Morgan Sindall Added Value</t>
  </si>
  <si>
    <t>Promotional (good news stories)</t>
  </si>
  <si>
    <t>Local spend (City of Manchester)</t>
  </si>
  <si>
    <t>LM3</t>
  </si>
  <si>
    <t>Job Vacancies Advertised</t>
  </si>
  <si>
    <t>Inclusion plan in place</t>
  </si>
  <si>
    <t>Yes</t>
  </si>
  <si>
    <t>Mental Health First Aiders</t>
  </si>
  <si>
    <t>CCS Score</t>
  </si>
  <si>
    <t>Environmental  TBT's</t>
  </si>
  <si>
    <t>Responsible Timber procured</t>
  </si>
  <si>
    <t>Air Quality Improvement Plan</t>
  </si>
  <si>
    <t>Gold</t>
  </si>
  <si>
    <t>Biodiversity Legacy</t>
  </si>
  <si>
    <t>Silver</t>
  </si>
  <si>
    <t>Carbon Emissions</t>
  </si>
  <si>
    <t>TBC</t>
  </si>
  <si>
    <t xml:space="preserve">Water Reduction Plan </t>
  </si>
  <si>
    <t>Project Name</t>
  </si>
  <si>
    <t>Gorton Community Centre</t>
  </si>
  <si>
    <t>Performance To Date</t>
  </si>
  <si>
    <t>June 22</t>
  </si>
  <si>
    <t>Project Turnover (£M)</t>
  </si>
  <si>
    <t>Gorton Tender</t>
  </si>
  <si>
    <t>Social Value Portal</t>
  </si>
  <si>
    <t>North West Construction Hub Targets</t>
  </si>
  <si>
    <t>Employment &amp; Opportunities</t>
  </si>
  <si>
    <t>Apprentice Weeks</t>
  </si>
  <si>
    <t>Number</t>
  </si>
  <si>
    <t>Training - Work Experience</t>
  </si>
  <si>
    <t>Training weeks</t>
  </si>
  <si>
    <t>Weeks</t>
  </si>
  <si>
    <t>Employment Support</t>
  </si>
  <si>
    <t>Individuals</t>
  </si>
  <si>
    <t>Environment</t>
  </si>
  <si>
    <t>Construction Waste Recycled</t>
  </si>
  <si>
    <t>Diverted from landfill</t>
  </si>
  <si>
    <t>%</t>
  </si>
  <si>
    <t>Construction Waste Intensity</t>
  </si>
  <si>
    <t>Removed from site</t>
  </si>
  <si>
    <t>Skips</t>
  </si>
  <si>
    <t>Local Economy and Community</t>
  </si>
  <si>
    <t>Educational Activities</t>
  </si>
  <si>
    <t xml:space="preserve">STEM </t>
  </si>
  <si>
    <t>Non-STEM</t>
  </si>
  <si>
    <t>Community</t>
  </si>
  <si>
    <t>Beneficiaries</t>
  </si>
  <si>
    <t>Events</t>
  </si>
  <si>
    <t xml:space="preserve">Local Workforce </t>
  </si>
  <si>
    <t>Tier 1 - Gorton</t>
  </si>
  <si>
    <t>Tier 2 - GM</t>
  </si>
  <si>
    <t>Tier 3 - Other</t>
  </si>
  <si>
    <t>Local Spend (To date)</t>
  </si>
  <si>
    <t>Meet the Buyer</t>
  </si>
  <si>
    <t>Supply chain school training</t>
  </si>
  <si>
    <t>Sessions</t>
  </si>
  <si>
    <t xml:space="preserve">Supply chain                </t>
  </si>
  <si>
    <t>Large</t>
  </si>
  <si>
    <t>Monitor</t>
  </si>
  <si>
    <t>SME</t>
  </si>
  <si>
    <t>Micro Enterprise</t>
  </si>
  <si>
    <t>Spend with SME's (To date)</t>
  </si>
  <si>
    <t>Spend with Micro Enterprises (To date)</t>
  </si>
  <si>
    <t>Work Placement (Paid)</t>
  </si>
  <si>
    <t>Workless job starts</t>
  </si>
  <si>
    <t xml:space="preserve">Mentoring </t>
  </si>
  <si>
    <t xml:space="preserve">External </t>
  </si>
  <si>
    <t>Internal</t>
  </si>
  <si>
    <t>Yes/No</t>
  </si>
  <si>
    <t>Safety, Health &amp; Environment</t>
  </si>
  <si>
    <t>No.</t>
  </si>
  <si>
    <t>Score out of 50</t>
  </si>
  <si>
    <t>SHEQ TBT's</t>
  </si>
  <si>
    <t>External Environmental Training</t>
  </si>
  <si>
    <t>Person Days</t>
  </si>
  <si>
    <t>Level</t>
  </si>
  <si>
    <t>CO2/£100K</t>
  </si>
  <si>
    <t>Employer</t>
  </si>
  <si>
    <t>Name</t>
  </si>
  <si>
    <t>Programme</t>
  </si>
  <si>
    <t>Trade</t>
  </si>
  <si>
    <t>Experience</t>
  </si>
  <si>
    <t>Age Group</t>
  </si>
  <si>
    <t>Gender</t>
  </si>
  <si>
    <t>Ethnicity</t>
  </si>
  <si>
    <t>Ward/Tier</t>
  </si>
  <si>
    <t>Person Weeks</t>
  </si>
  <si>
    <t>Titan Interior Solutions Ltd</t>
  </si>
  <si>
    <t>Apprenticeship</t>
  </si>
  <si>
    <t>PROQUAL Construction Contracting Operations</t>
  </si>
  <si>
    <t>Sustained</t>
  </si>
  <si>
    <t>25-49</t>
  </si>
  <si>
    <t>GM</t>
  </si>
  <si>
    <t>Cara Brickwork</t>
  </si>
  <si>
    <t>Bricklayer</t>
  </si>
  <si>
    <t>16-24</t>
  </si>
  <si>
    <t>Manchester</t>
  </si>
  <si>
    <t>Lancashire Tiling</t>
  </si>
  <si>
    <t>Tiling</t>
  </si>
  <si>
    <t>Ameon</t>
  </si>
  <si>
    <t>Brandon Ryan</t>
  </si>
  <si>
    <t>Electrician</t>
  </si>
  <si>
    <t>Dryliner</t>
  </si>
  <si>
    <t>UK</t>
  </si>
  <si>
    <t xml:space="preserve">Allied Access </t>
  </si>
  <si>
    <t>Scaffolding</t>
  </si>
  <si>
    <t>Axiom Group</t>
  </si>
  <si>
    <t>PROQUAL Construction Management</t>
  </si>
  <si>
    <t>Heyrods</t>
  </si>
  <si>
    <t>Steel fixing</t>
  </si>
  <si>
    <t>Wyse Power</t>
  </si>
  <si>
    <t>NW</t>
  </si>
  <si>
    <t>Titan Interiors Solutions Ltd</t>
  </si>
  <si>
    <t>Sprinkler</t>
  </si>
  <si>
    <t>Metclad</t>
  </si>
  <si>
    <t>Morgan Sindall</t>
  </si>
  <si>
    <t>Engineer</t>
  </si>
  <si>
    <t>Building service engineering</t>
  </si>
  <si>
    <t>EWS Façade</t>
  </si>
  <si>
    <t>Muhammad Qaiser</t>
  </si>
  <si>
    <t>Occupational work supervision</t>
  </si>
  <si>
    <t>RW Joinery</t>
  </si>
  <si>
    <t>Joinery</t>
  </si>
  <si>
    <t>F</t>
  </si>
  <si>
    <t>White British</t>
  </si>
  <si>
    <t>Plumber</t>
  </si>
  <si>
    <t>Titan</t>
  </si>
  <si>
    <t>Job start</t>
  </si>
  <si>
    <t>Previously Not in Eduction Employment or Training (NEET)</t>
  </si>
  <si>
    <t>M</t>
  </si>
  <si>
    <t>Bennett Architectural Alumium Solutions Ltd</t>
  </si>
  <si>
    <t>Paid work placement</t>
  </si>
  <si>
    <t>Daniel Pupeza</t>
  </si>
  <si>
    <t>Ivan Pupeza</t>
  </si>
  <si>
    <t>Jonathan Heller</t>
  </si>
  <si>
    <t>T Level</t>
  </si>
  <si>
    <t>DSP</t>
  </si>
  <si>
    <t>Lateefat Seidu-Lateef</t>
  </si>
  <si>
    <t>Sara Pregnolato</t>
  </si>
  <si>
    <t>Traineeship</t>
  </si>
  <si>
    <t>Work Experience</t>
  </si>
  <si>
    <t>Brick</t>
  </si>
  <si>
    <t>White/British</t>
  </si>
  <si>
    <t>British/African</t>
  </si>
  <si>
    <t>Plasterer</t>
  </si>
  <si>
    <t>British/Asian</t>
  </si>
  <si>
    <t>Unemployed for a year or longer</t>
  </si>
  <si>
    <t>Graduate</t>
  </si>
  <si>
    <t>Armed forces veterans</t>
  </si>
  <si>
    <t>Asian, Black and other ethnically diverse people</t>
  </si>
  <si>
    <t>NVQ</t>
  </si>
  <si>
    <t>Homeless</t>
  </si>
  <si>
    <t>50+</t>
  </si>
  <si>
    <t>Prefer Not To Say</t>
  </si>
  <si>
    <t xml:space="preserve">Mothers returning to work </t>
  </si>
  <si>
    <t>Kickstart</t>
  </si>
  <si>
    <t xml:space="preserve">Survivors of modern slavery </t>
  </si>
  <si>
    <t>ILM</t>
  </si>
  <si>
    <t>16-25 y.o. care leavers</t>
  </si>
  <si>
    <t>N/A</t>
  </si>
  <si>
    <t>18+ ex offenders</t>
  </si>
  <si>
    <t>BTEC</t>
  </si>
  <si>
    <t>18-24  rehabilitating young offenders</t>
  </si>
  <si>
    <t>City and Guilds</t>
  </si>
  <si>
    <t>Disabled</t>
  </si>
  <si>
    <t>HNC</t>
  </si>
  <si>
    <t>HND</t>
  </si>
  <si>
    <t>In Education</t>
  </si>
  <si>
    <t>Previously employed with others</t>
  </si>
  <si>
    <t>New to the project</t>
  </si>
  <si>
    <t>Advertised</t>
  </si>
  <si>
    <t>Days on site</t>
  </si>
  <si>
    <t>Bennett Architectural Aluminium Solutions Ltd</t>
  </si>
  <si>
    <t xml:space="preserve">Aaron  Tucker </t>
  </si>
  <si>
    <t>Titan Interior</t>
  </si>
  <si>
    <t xml:space="preserve">Adam  Dermody </t>
  </si>
  <si>
    <t>Allied Scaffolding</t>
  </si>
  <si>
    <t>Adam Allcock</t>
  </si>
  <si>
    <t>Heyrod</t>
  </si>
  <si>
    <t>adrian skiba</t>
  </si>
  <si>
    <t>ahmet doci</t>
  </si>
  <si>
    <t>Alan  Hedgecock</t>
  </si>
  <si>
    <t>Alan Dunwoody</t>
  </si>
  <si>
    <t>Alan McGreavey</t>
  </si>
  <si>
    <t>Aleksandar Georgiev Hotov</t>
  </si>
  <si>
    <t>Aleksej Babuskin</t>
  </si>
  <si>
    <t>Alex ene</t>
  </si>
  <si>
    <t>Alfie Gunnar Henson</t>
  </si>
  <si>
    <t>No</t>
  </si>
  <si>
    <t>Alhassan Karim Mumumi</t>
  </si>
  <si>
    <t>alokik singla</t>
  </si>
  <si>
    <t>Amadeusz Brozyna</t>
  </si>
  <si>
    <t>Amritpal Singh Sidhu</t>
  </si>
  <si>
    <t>Andrei loan</t>
  </si>
  <si>
    <t>Anteo Agalliu</t>
  </si>
  <si>
    <t>Anton Dimitrov</t>
  </si>
  <si>
    <t>Morgan Sinall</t>
  </si>
  <si>
    <t xml:space="preserve">Aqib Iqbal </t>
  </si>
  <si>
    <t>Arron Oreilly</t>
  </si>
  <si>
    <t>Basel Zalghana</t>
  </si>
  <si>
    <t>Ben Marshall</t>
  </si>
  <si>
    <t>benji arthur</t>
  </si>
  <si>
    <t>Bobeica Sergiu</t>
  </si>
  <si>
    <t>Boby Emmanuel</t>
  </si>
  <si>
    <t>Bogdan Kapera</t>
  </si>
  <si>
    <t>Bradley Mansbridge</t>
  </si>
  <si>
    <t>Bradley Pearl</t>
  </si>
  <si>
    <t>callum  davies</t>
  </si>
  <si>
    <t>Chartrange</t>
  </si>
  <si>
    <t>Callum Cook</t>
  </si>
  <si>
    <t>Callum McKenna</t>
  </si>
  <si>
    <t>Callum Stirrup</t>
  </si>
  <si>
    <t>Camron Woodhouse</t>
  </si>
  <si>
    <t>Carlton Jordan</t>
  </si>
  <si>
    <t>Ambrose Ellis</t>
  </si>
  <si>
    <t>Chris Greyson</t>
  </si>
  <si>
    <t>Chris Talbot</t>
  </si>
  <si>
    <t>Colleen Carthy</t>
  </si>
  <si>
    <t>Corey Palmer</t>
  </si>
  <si>
    <t>Damian Palka</t>
  </si>
  <si>
    <t>Damian Sus</t>
  </si>
  <si>
    <t>Daniel  Powell</t>
  </si>
  <si>
    <t>Daniel Appiagyei</t>
  </si>
  <si>
    <t>Daniel Condron</t>
  </si>
  <si>
    <t>Daniel Crawley</t>
  </si>
  <si>
    <t>Daniel Heaton</t>
  </si>
  <si>
    <t>Daniel Powell</t>
  </si>
  <si>
    <t>Daniil Komisarenko</t>
  </si>
  <si>
    <t>Dariusz Katra</t>
  </si>
  <si>
    <t>Dariusz Nowicki</t>
  </si>
  <si>
    <t>Darren Pearson</t>
  </si>
  <si>
    <t xml:space="preserve">Dave Moran </t>
  </si>
  <si>
    <t>David Connor</t>
  </si>
  <si>
    <t>David Dementjev</t>
  </si>
  <si>
    <t>David Glover</t>
  </si>
  <si>
    <t>David Griffin</t>
  </si>
  <si>
    <t>David Laughton</t>
  </si>
  <si>
    <t>David Teehan</t>
  </si>
  <si>
    <t>Declan Lovelace</t>
  </si>
  <si>
    <t>Declan Murphy</t>
  </si>
  <si>
    <t>Derek Stevenson</t>
  </si>
  <si>
    <t>Devon Mannion</t>
  </si>
  <si>
    <t>Dominic Jordan</t>
  </si>
  <si>
    <t>Dumitru Burcea</t>
  </si>
  <si>
    <t>Dylan walker</t>
  </si>
  <si>
    <t>Edward Barnes</t>
  </si>
  <si>
    <t>Emmanuel Bempong</t>
  </si>
  <si>
    <t>fabian simpson</t>
  </si>
  <si>
    <t>fergus black</t>
  </si>
  <si>
    <t>Folahan Ogunjobi</t>
  </si>
  <si>
    <t>Gary Jones</t>
  </si>
  <si>
    <t>Max Installations</t>
  </si>
  <si>
    <t>Georgi Bibishkov</t>
  </si>
  <si>
    <t>Gurpreet Singh</t>
  </si>
  <si>
    <t>Harrison Smart</t>
  </si>
  <si>
    <t>Helm Davies</t>
  </si>
  <si>
    <t>Bennet Architectural Aluminium</t>
  </si>
  <si>
    <t>Ian Miller</t>
  </si>
  <si>
    <t>Isaac Addo</t>
  </si>
  <si>
    <t>Jacek Matusz</t>
  </si>
  <si>
    <t>Jakub Swidurski</t>
  </si>
  <si>
    <t>James Carty</t>
  </si>
  <si>
    <t>James Elliott</t>
  </si>
  <si>
    <t>James Woolfe</t>
  </si>
  <si>
    <t>Jaroslaw Rutkowski</t>
  </si>
  <si>
    <t>Jasbir Jasbir</t>
  </si>
  <si>
    <t>Jason Finley</t>
  </si>
  <si>
    <t>Jason Woodward</t>
  </si>
  <si>
    <t>Jay Cunliffe</t>
  </si>
  <si>
    <t>Jimmy Briggs</t>
  </si>
  <si>
    <t>John  Patton</t>
  </si>
  <si>
    <t>John Allwood</t>
  </si>
  <si>
    <t>John Harness</t>
  </si>
  <si>
    <t>John Keeley</t>
  </si>
  <si>
    <t>John Storr</t>
  </si>
  <si>
    <t>Lyndon SGB</t>
  </si>
  <si>
    <t>Jordan Coleman</t>
  </si>
  <si>
    <t>jordan keeling</t>
  </si>
  <si>
    <t>JORDAN LEVINSON</t>
  </si>
  <si>
    <t>Jordan Nelson</t>
  </si>
  <si>
    <t>Josh Moffatt</t>
  </si>
  <si>
    <t>Joshua Durcan</t>
  </si>
  <si>
    <t>Junior Nolan</t>
  </si>
  <si>
    <t>Kai Gorji</t>
  </si>
  <si>
    <t>Manchester City Council</t>
  </si>
  <si>
    <t>Kamal Beckles</t>
  </si>
  <si>
    <t>kamaljeet singh</t>
  </si>
  <si>
    <t>kamil Glazer</t>
  </si>
  <si>
    <t>keith  williams</t>
  </si>
  <si>
    <t>Kevin Williams</t>
  </si>
  <si>
    <t>Kieran Walls</t>
  </si>
  <si>
    <t>Krzysztof Dyk</t>
  </si>
  <si>
    <t>Kyle Lowe</t>
  </si>
  <si>
    <t>Lance  Collins</t>
  </si>
  <si>
    <t>Lee Mason</t>
  </si>
  <si>
    <t>Lewis Buckley</t>
  </si>
  <si>
    <t>Lewis Taylor</t>
  </si>
  <si>
    <t>Muse Developments</t>
  </si>
  <si>
    <t>Liam  Davis</t>
  </si>
  <si>
    <t>Liam Cartner</t>
  </si>
  <si>
    <t>Lukasz Poleszczuk</t>
  </si>
  <si>
    <t>Luke Grimley</t>
  </si>
  <si>
    <t>Luke Mason</t>
  </si>
  <si>
    <t>Luke Moran</t>
  </si>
  <si>
    <t>Luke Raistrick</t>
  </si>
  <si>
    <t>Maksym Pashko</t>
  </si>
  <si>
    <t>Manjinder Singh</t>
  </si>
  <si>
    <t>Marek Nosal</t>
  </si>
  <si>
    <t>Hardhat Logistics Limited</t>
  </si>
  <si>
    <t>Mariam Gbolagun</t>
  </si>
  <si>
    <t>Mariusz Sikora</t>
  </si>
  <si>
    <t>Mark Dempsey</t>
  </si>
  <si>
    <t>Hays</t>
  </si>
  <si>
    <t>Mark Finerty</t>
  </si>
  <si>
    <t>Bretton Architectural</t>
  </si>
  <si>
    <t>Mark Golden</t>
  </si>
  <si>
    <t>Mark Hunt</t>
  </si>
  <si>
    <t>Mark Scott</t>
  </si>
  <si>
    <t>Matthew Byrne</t>
  </si>
  <si>
    <t>Matthew Glover</t>
  </si>
  <si>
    <t>Matthew Hill</t>
  </si>
  <si>
    <t>Matthew Onyemem</t>
  </si>
  <si>
    <t>Matthew Sanchez</t>
  </si>
  <si>
    <t>Methode Nguimby</t>
  </si>
  <si>
    <t>Michael Heard</t>
  </si>
  <si>
    <t>Mieczyslaw kruk</t>
  </si>
  <si>
    <t>Mike Ryan</t>
  </si>
  <si>
    <t>mirza baig</t>
  </si>
  <si>
    <t>mitchell thomson</t>
  </si>
  <si>
    <t>Latimer</t>
  </si>
  <si>
    <t>Nabeel Baig</t>
  </si>
  <si>
    <t>Nathan McEwan</t>
  </si>
  <si>
    <t>Niall Pollitt</t>
  </si>
  <si>
    <t>Norbert ziober</t>
  </si>
  <si>
    <t>Onesmus   Kivilia</t>
  </si>
  <si>
    <t>Pana Sergiu</t>
  </si>
  <si>
    <t>parvinder singh</t>
  </si>
  <si>
    <t>Patrick Rose</t>
  </si>
  <si>
    <t>Patryk Ciekanski</t>
  </si>
  <si>
    <t>Paul Broadhurst</t>
  </si>
  <si>
    <t>Paul Campbell</t>
  </si>
  <si>
    <t>paul cawley</t>
  </si>
  <si>
    <t>Pawel Litwinczuk</t>
  </si>
  <si>
    <t>Pawel Michalowski</t>
  </si>
  <si>
    <t>Petar Yankov</t>
  </si>
  <si>
    <t>John Sutch</t>
  </si>
  <si>
    <t>Pete wilson</t>
  </si>
  <si>
    <t>Ramanpreet  singh</t>
  </si>
  <si>
    <t>Ranjodh Brar</t>
  </si>
  <si>
    <t>Ray Wilkey</t>
  </si>
  <si>
    <t>Reece Johnson</t>
  </si>
  <si>
    <t>Richard Mcneilly</t>
  </si>
  <si>
    <t>Robert McNeily</t>
  </si>
  <si>
    <t>Robert Parker</t>
  </si>
  <si>
    <t>Roman Kosut</t>
  </si>
  <si>
    <t>Roman Splawski</t>
  </si>
  <si>
    <t>Ryan Marley</t>
  </si>
  <si>
    <t>sahil jaswal</t>
  </si>
  <si>
    <t>Satnam Singh</t>
  </si>
  <si>
    <t>GGR</t>
  </si>
  <si>
    <t>Sean Mealey</t>
  </si>
  <si>
    <t>Segun Bello</t>
  </si>
  <si>
    <t>Sergiu Tverdohleb</t>
  </si>
  <si>
    <t>sima getachew</t>
  </si>
  <si>
    <t>Simon Chamberlain</t>
  </si>
  <si>
    <t>Simon Cutler</t>
  </si>
  <si>
    <t>Simon Wood</t>
  </si>
  <si>
    <t>stephen kenny</t>
  </si>
  <si>
    <t>Stephen Woods</t>
  </si>
  <si>
    <t>Wysepower</t>
  </si>
  <si>
    <t>Steven McManus</t>
  </si>
  <si>
    <t>Sylwester Wegiera</t>
  </si>
  <si>
    <t>Teodor Stoyanov</t>
  </si>
  <si>
    <t>Thomas Ross</t>
  </si>
  <si>
    <t>Tom Jackson</t>
  </si>
  <si>
    <t>Tomasz Skibinski</t>
  </si>
  <si>
    <t>Varinder Singh</t>
  </si>
  <si>
    <t>Vasil Shimbov</t>
  </si>
  <si>
    <t>Vasile Pinzari</t>
  </si>
  <si>
    <t>Warren Todd</t>
  </si>
  <si>
    <t>Wayne Lyons</t>
  </si>
  <si>
    <t>wesley dalton</t>
  </si>
  <si>
    <t>William Jones</t>
  </si>
  <si>
    <t>Wojciech Zajaczkowski</t>
  </si>
  <si>
    <t>Xhulian Hyria</t>
  </si>
  <si>
    <t>Yahuza Awudu</t>
  </si>
  <si>
    <t>Yasen Mihaylov</t>
  </si>
  <si>
    <t>yilli Cara</t>
  </si>
  <si>
    <t>Yordan lliev</t>
  </si>
  <si>
    <t>Zbigniew Chetnik</t>
  </si>
  <si>
    <t>Zydrunas Jabubsevicius</t>
  </si>
  <si>
    <t>Open field (free text)</t>
  </si>
  <si>
    <t>Please select from Dropdown</t>
  </si>
  <si>
    <t>Open field - detail what support you offered on this occasion</t>
  </si>
  <si>
    <t>Self calculating</t>
  </si>
  <si>
    <t>Estimate percentage split of group if this wasn’t recorded</t>
  </si>
  <si>
    <t>Measure (Specific KPI met)</t>
  </si>
  <si>
    <t>What did you do</t>
  </si>
  <si>
    <t>Where (Location)</t>
  </si>
  <si>
    <t>Date</t>
  </si>
  <si>
    <t>Who did you support?</t>
  </si>
  <si>
    <t>Number of Volunteers</t>
  </si>
  <si>
    <t xml:space="preserve"> Total Volunteering hours</t>
  </si>
  <si>
    <t>Beneficiaries (number in attendance)</t>
  </si>
  <si>
    <t>TOMs people*hrs</t>
  </si>
  <si>
    <t>Charitable spend (£)</t>
  </si>
  <si>
    <t>Beneficiary age range</t>
  </si>
  <si>
    <t>Gender %</t>
  </si>
  <si>
    <t>Ethnicity %</t>
  </si>
  <si>
    <t>Case study</t>
  </si>
  <si>
    <t>Male</t>
  </si>
  <si>
    <t>Female</t>
  </si>
  <si>
    <t>WB</t>
  </si>
  <si>
    <t>BME</t>
  </si>
  <si>
    <t>Notes</t>
  </si>
  <si>
    <t>Evidence</t>
  </si>
  <si>
    <t>Educational Engagement</t>
  </si>
  <si>
    <t>Sector insight talks / events / company visits for teaching staff of City of Manchester schools</t>
  </si>
  <si>
    <t xml:space="preserve">Multi Disciplinary Project - talk topics including Cost &amp; Risk Registers: Collaborative working using the NEC and subcontractors, Collateral Warranties/ bonds, Management of subcontractors. </t>
  </si>
  <si>
    <t>University of Salford</t>
  </si>
  <si>
    <t>University of Salford - MDP</t>
  </si>
  <si>
    <t>16-25</t>
  </si>
  <si>
    <t>Multi Disciplinary Project - talk topics including session on Social Value and Sub-Contractors</t>
  </si>
  <si>
    <t>Student projects with City of Manchester FE College and Universities</t>
  </si>
  <si>
    <t>T Levels Project day  - Low carbon primary school challenge</t>
  </si>
  <si>
    <t>Manchester College</t>
  </si>
  <si>
    <t>Full cohort of first year students.</t>
  </si>
  <si>
    <t>YR 10-12</t>
  </si>
  <si>
    <t>Support young people into work</t>
  </si>
  <si>
    <t>Careers activities in City of Manchester schools</t>
  </si>
  <si>
    <t>Mock Interviews</t>
  </si>
  <si>
    <t>Our Ladys RC High School, Higher Blackley</t>
  </si>
  <si>
    <t>Careers activities  on site or office for City of Manchester schools</t>
  </si>
  <si>
    <t>Site tour</t>
  </si>
  <si>
    <t>Level 1 students who due to COVID havent had any site visits</t>
  </si>
  <si>
    <t>Career carousel</t>
  </si>
  <si>
    <t>The East Manchester Academy</t>
  </si>
  <si>
    <t>Mentoring &amp; team building session</t>
  </si>
  <si>
    <t>Year 9 students</t>
  </si>
  <si>
    <t>YR 7-9</t>
  </si>
  <si>
    <t>Bury C of E High School</t>
  </si>
  <si>
    <t>Year 11 students</t>
  </si>
  <si>
    <t>Connell Co-Op College</t>
  </si>
  <si>
    <t>Year 13 students</t>
  </si>
  <si>
    <t>Mock Interviews for year 12 students</t>
  </si>
  <si>
    <t>Initiatives to be taken to tackle homelessness</t>
  </si>
  <si>
    <t>Community project</t>
  </si>
  <si>
    <t>Volunteering</t>
  </si>
  <si>
    <t>Bread &amp; Butter Thing</t>
  </si>
  <si>
    <t>Initatives taken or supported aimed at supporting young parents and children</t>
  </si>
  <si>
    <t>Donation of presents</t>
  </si>
  <si>
    <t>Wood Street Mission</t>
  </si>
  <si>
    <t>Helped support families who are struggling across Manchester and Salford, providing new toys and gifts for children aged 0-14 years old</t>
  </si>
  <si>
    <t xml:space="preserve">Xmas volunteering wraping presents </t>
  </si>
  <si>
    <t>Manchester Youth Zone</t>
  </si>
  <si>
    <t>Initiatives taken or supported to engage people in health interventions or wellbeing initiatives in the community</t>
  </si>
  <si>
    <t xml:space="preserve">Collection of hygiene products for donation to a local charity </t>
  </si>
  <si>
    <t>Hygiene Bank</t>
  </si>
  <si>
    <t xml:space="preserve">Collection of food products for donation to a local charity </t>
  </si>
  <si>
    <t>Foodbank</t>
  </si>
  <si>
    <t>Supporting unemployed people into work</t>
  </si>
  <si>
    <t>Community projects will be / were delivered that had skills and employability outcomes for residents</t>
  </si>
  <si>
    <t>Informaitive session on various roles withtin construction, CV and interview tips</t>
  </si>
  <si>
    <t>Mancehster Adult Education (MAES)</t>
  </si>
  <si>
    <t>VWEX</t>
  </si>
  <si>
    <t>Whats My Job Role</t>
  </si>
  <si>
    <t>Ashbury Meadow Primary</t>
  </si>
  <si>
    <t>Morgan Sindall attended and took part in a session with the Pupils, the pupils had to ask as many questions as they could in attempt to find out what our day Jobs were.</t>
  </si>
  <si>
    <t>YR 1-6</t>
  </si>
  <si>
    <t>Mixed Bag Event</t>
  </si>
  <si>
    <t>Young people at Manchester Youth Zone</t>
  </si>
  <si>
    <t>Ravensbury Community Primary School</t>
  </si>
  <si>
    <t>Volunteer opportunities for City of Manchester job seekers</t>
  </si>
  <si>
    <t>Have a Go event - plastering activity</t>
  </si>
  <si>
    <t>HMP Styal Prison</t>
  </si>
  <si>
    <t>Initiatives aimed at reducing crime</t>
  </si>
  <si>
    <t>Supported Styal Womens Prison with career advice &amp; Mock Interviews</t>
  </si>
  <si>
    <t>Styal ladies prison</t>
  </si>
  <si>
    <t>Styal Womens Prison</t>
  </si>
  <si>
    <t>Mentoring External</t>
  </si>
  <si>
    <t>Site for MCC and Muse Developments apprentices</t>
  </si>
  <si>
    <t>Manchester College Trades Day</t>
  </si>
  <si>
    <t>Digital Sandpit workshop to Manchester College teaching staff and students</t>
  </si>
  <si>
    <t>MAnchester College Electrical students site visit</t>
  </si>
  <si>
    <t>Induction and site tour</t>
  </si>
  <si>
    <t>M/cr college</t>
  </si>
  <si>
    <t>19-04-23</t>
  </si>
  <si>
    <t>CPD session</t>
  </si>
  <si>
    <t>Newton Heath Job centre site visit</t>
  </si>
  <si>
    <t>Martin Wilcock CPd with PAul Guil &amp; AMeon</t>
  </si>
  <si>
    <t>Mentoring Internal</t>
  </si>
  <si>
    <t>26-49</t>
  </si>
  <si>
    <t>Total amount (£) spent with VCSEs within your supply chain</t>
  </si>
  <si>
    <t>Provision of expert business advice to VCSEs and SMEs (e.g. financial advice / legal / HR/HSE)</t>
  </si>
  <si>
    <t>Staff wellbeing initiatives</t>
  </si>
  <si>
    <t>Diversity training</t>
  </si>
  <si>
    <t xml:space="preserve">Initiatives to be taken to support older people to build stronger community networks </t>
  </si>
  <si>
    <t>Initiatives to be taken to support disabled and vulnerable people to build stronger community networks</t>
  </si>
  <si>
    <t>Update each month</t>
  </si>
  <si>
    <t>Morgan Sindall Construction</t>
  </si>
  <si>
    <t>13W009 Gorton Community Hub</t>
  </si>
  <si>
    <t>PCSA WORKS / NOT APPLICABLE</t>
  </si>
  <si>
    <t>AW</t>
  </si>
  <si>
    <t>BK</t>
  </si>
  <si>
    <t>Sub-Contractor List</t>
  </si>
  <si>
    <t>COINS ORDER REF</t>
  </si>
  <si>
    <t>PROCUREMENT SCHEDULE REF</t>
  </si>
  <si>
    <t>SUB-CONTRACTOR</t>
  </si>
  <si>
    <t>WORKS PACKAGE</t>
  </si>
  <si>
    <t>QS</t>
  </si>
  <si>
    <t>Current Order Value</t>
  </si>
  <si>
    <t>Postcode</t>
  </si>
  <si>
    <t>Tier 1</t>
  </si>
  <si>
    <t>Tier 2</t>
  </si>
  <si>
    <t>Tier 3</t>
  </si>
  <si>
    <t>SMEs</t>
  </si>
  <si>
    <t>S/13W009/</t>
  </si>
  <si>
    <t>Curtins Consulting Engineers</t>
  </si>
  <si>
    <t>Site Investigations &amp; transport planning</t>
  </si>
  <si>
    <t>M1 5WG</t>
  </si>
  <si>
    <t>SEP (Site Engineering Personnel) Ltd</t>
  </si>
  <si>
    <t>Topo Surveys &amp; Drainage Survey</t>
  </si>
  <si>
    <t>WN8 8EF</t>
  </si>
  <si>
    <t>Ramboll</t>
  </si>
  <si>
    <t>Acoustic Consultant S2-4</t>
  </si>
  <si>
    <t>M3 2LF</t>
  </si>
  <si>
    <t>Omega Fire Engineering Ltd</t>
  </si>
  <si>
    <t>Fire Consultant</t>
  </si>
  <si>
    <t>M3 4LZ</t>
  </si>
  <si>
    <t>GWP Projects Services Ltd</t>
  </si>
  <si>
    <t>Breeam Services</t>
  </si>
  <si>
    <t>M3 2BH</t>
  </si>
  <si>
    <t>IBI Group (UK) Ltd</t>
  </si>
  <si>
    <t>Architect &amp; Landscape Fees to Stage 3 Design</t>
  </si>
  <si>
    <t>M4 2AL</t>
  </si>
  <si>
    <t>Quartzelec Ltd</t>
  </si>
  <si>
    <t>M&amp;E Consultant Stage 2-4 Design</t>
  </si>
  <si>
    <t>M50 2GT</t>
  </si>
  <si>
    <t>Curtins Consulting Ltd</t>
  </si>
  <si>
    <t>Civil &amp; Structural Engineers to Stage 4</t>
  </si>
  <si>
    <t>Baker Hicks Ltd</t>
  </si>
  <si>
    <t>Principle Designer</t>
  </si>
  <si>
    <t>M50 3YW</t>
  </si>
  <si>
    <t>Hardhat Logistics Ltd</t>
  </si>
  <si>
    <t>Security &amp; Welfare Cleaning</t>
  </si>
  <si>
    <t>L3 7BL</t>
  </si>
  <si>
    <t>Site Cleaner</t>
  </si>
  <si>
    <t>R&amp;H Site Services Ltd</t>
  </si>
  <si>
    <t>Hoarding &amp; Gates</t>
  </si>
  <si>
    <t>L5 9UU</t>
  </si>
  <si>
    <t>MSES Ltd</t>
  </si>
  <si>
    <t>Temporary Works Consultants</t>
  </si>
  <si>
    <t>Socotec Asbestos Ltd</t>
  </si>
  <si>
    <t>Asbestos Survey</t>
  </si>
  <si>
    <t>SK5 6PH</t>
  </si>
  <si>
    <t>Wysepower Ltd</t>
  </si>
  <si>
    <t>Temporary Electrics</t>
  </si>
  <si>
    <t>M17 1EH</t>
  </si>
  <si>
    <t>Local hire depots etc.</t>
  </si>
  <si>
    <t>PP O'Connor Ltd</t>
  </si>
  <si>
    <t>Demolition</t>
  </si>
  <si>
    <t>M17 1NB</t>
  </si>
  <si>
    <t>Gleeds Advisory Ltd</t>
  </si>
  <si>
    <t>Breeam Life Cycle Costing</t>
  </si>
  <si>
    <t>M2 3LW</t>
  </si>
  <si>
    <t>United Utilities Water PLC</t>
  </si>
  <si>
    <t>Sewer Closure Application</t>
  </si>
  <si>
    <t>WA5 3LP</t>
  </si>
  <si>
    <t>LAR Ltd</t>
  </si>
  <si>
    <t>Asbestos Removal</t>
  </si>
  <si>
    <t>SK4 5BF</t>
  </si>
  <si>
    <t>Stroma Built Environment Ltd</t>
  </si>
  <si>
    <t>Air Quality Assessment &amp; Air Test</t>
  </si>
  <si>
    <t>WF5 9TJ</t>
  </si>
  <si>
    <t>Nolan Associates</t>
  </si>
  <si>
    <t>Temporary Works</t>
  </si>
  <si>
    <t>B16 8PE</t>
  </si>
  <si>
    <t>BIM Information Manager</t>
  </si>
  <si>
    <t>Architect Fees Stages 5-7</t>
  </si>
  <si>
    <t>-</t>
  </si>
  <si>
    <t>Civil &amp; Structural Engineers Stages 5-7</t>
  </si>
  <si>
    <t>Principle Designer Stage 5</t>
  </si>
  <si>
    <t>BIM Information Manager Stages 5-6</t>
  </si>
  <si>
    <t>Fire Consultant Stage 5</t>
  </si>
  <si>
    <t>Footprint Freelance</t>
  </si>
  <si>
    <t>Freelance QS</t>
  </si>
  <si>
    <t>M20 2YY</t>
  </si>
  <si>
    <t>All Foundations (UK) Ltd novated to Founda Ltd</t>
  </si>
  <si>
    <t>Piling</t>
  </si>
  <si>
    <t>Cemex Concrete</t>
  </si>
  <si>
    <t>M18 8DB</t>
  </si>
  <si>
    <t>Chartrange Ltd</t>
  </si>
  <si>
    <t>Groundworks</t>
  </si>
  <si>
    <t>SK16 4NJ</t>
  </si>
  <si>
    <t>Border Steelwork Structures Ltd</t>
  </si>
  <si>
    <t>Structural Steelwork</t>
  </si>
  <si>
    <t>CA3 0BQ</t>
  </si>
  <si>
    <t>KONE plc</t>
  </si>
  <si>
    <t>Lifts</t>
  </si>
  <si>
    <t>WA3 7QN</t>
  </si>
  <si>
    <t>Acoustic Consultant S5-7</t>
  </si>
  <si>
    <t>UBU Envrionmental Ltd</t>
  </si>
  <si>
    <t>Roadsweeper</t>
  </si>
  <si>
    <t>M28 3LY</t>
  </si>
  <si>
    <t>Knowsley Surfacing Ltd</t>
  </si>
  <si>
    <t>Tarmac</t>
  </si>
  <si>
    <t>L3 3BN</t>
  </si>
  <si>
    <t>£40k Aggregate industries M50 1DG</t>
  </si>
  <si>
    <t>Hoard-It Ltd</t>
  </si>
  <si>
    <t>Hoarding to Tesco Access Road</t>
  </si>
  <si>
    <t>S73 8HR</t>
  </si>
  <si>
    <t>Altrad NSG Ltd</t>
  </si>
  <si>
    <t>DE55 5GZ</t>
  </si>
  <si>
    <t>Beech Landscape Developments Ltd</t>
  </si>
  <si>
    <t>Maintenance to Library Car Park</t>
  </si>
  <si>
    <t>M31 4AD</t>
  </si>
  <si>
    <t>Red Systems Ltd</t>
  </si>
  <si>
    <t>Windows &amp; Curtain Walling</t>
  </si>
  <si>
    <t>CH64 3RU</t>
  </si>
  <si>
    <t>PLF Ltd</t>
  </si>
  <si>
    <t>Brickwork</t>
  </si>
  <si>
    <t>PR4 3HJ</t>
  </si>
  <si>
    <t>L&amp;R Roadlines</t>
  </si>
  <si>
    <t>Temp Road Markings</t>
  </si>
  <si>
    <t>CH65 4EL</t>
  </si>
  <si>
    <t>Firesafe Installations</t>
  </si>
  <si>
    <t>Intumescent Paint</t>
  </si>
  <si>
    <t>L34 9HP</t>
  </si>
  <si>
    <t>Pant hire / Sherwin Williams BL2</t>
  </si>
  <si>
    <t>AMEY LG Ltd</t>
  </si>
  <si>
    <t>Street Lighting Disconnection &amp; removal</t>
  </si>
  <si>
    <t>M17 1DZ</t>
  </si>
  <si>
    <t>SCS Building Solutions Ltd</t>
  </si>
  <si>
    <t>SFS</t>
  </si>
  <si>
    <t>WF3 4AL</t>
  </si>
  <si>
    <t>Clive Plant &amp; Associates</t>
  </si>
  <si>
    <t>PPC Inspections</t>
  </si>
  <si>
    <t>OX15 5NA</t>
  </si>
  <si>
    <t>Metro Rod Ltd</t>
  </si>
  <si>
    <t>Drainage CCTV Survey</t>
  </si>
  <si>
    <t>SK10 4NL</t>
  </si>
  <si>
    <t>Edocuments Ltd</t>
  </si>
  <si>
    <t>O&amp;M Manuals</t>
  </si>
  <si>
    <t>CM1 2QE</t>
  </si>
  <si>
    <t>Primeseal Roofing Ltd</t>
  </si>
  <si>
    <t>Roofing &amp; Cappings</t>
  </si>
  <si>
    <t>OL9 9HD</t>
  </si>
  <si>
    <t>WPL (UK) Ltd</t>
  </si>
  <si>
    <t>Plant Screen Louvres</t>
  </si>
  <si>
    <t>BL3 2RB</t>
  </si>
  <si>
    <t>Met-Clad Contracts Ltd</t>
  </si>
  <si>
    <t>Cladding</t>
  </si>
  <si>
    <t>NG15 0DQ</t>
  </si>
  <si>
    <t>Local plant hire, fixings / sundries Tier 2</t>
  </si>
  <si>
    <t>Concrete Drilling Services Ltd</t>
  </si>
  <si>
    <t>Builderswork</t>
  </si>
  <si>
    <t>BL2 2HH</t>
  </si>
  <si>
    <t>Accordial Ltd</t>
  </si>
  <si>
    <t>Folding Partitions</t>
  </si>
  <si>
    <t>LE11 5JH</t>
  </si>
  <si>
    <t>Steven A Hunt &amp; Associates Ltd</t>
  </si>
  <si>
    <t>MEP Technical Advisor</t>
  </si>
  <si>
    <t>L24 8RN</t>
  </si>
  <si>
    <t>Rotec Security Solutions Ltd</t>
  </si>
  <si>
    <t>External Steel Doors</t>
  </si>
  <si>
    <t>SK7 2LD</t>
  </si>
  <si>
    <t>Internal Partitions &amp; Ceilings</t>
  </si>
  <si>
    <t>Axiom Group Limited</t>
  </si>
  <si>
    <t>Soft Flooring</t>
  </si>
  <si>
    <t>WA4 6HL</t>
  </si>
  <si>
    <t>Ambose Ellis</t>
  </si>
  <si>
    <t>Decoration</t>
  </si>
  <si>
    <t>WA7 4UX</t>
  </si>
  <si>
    <t>Metallic Fabrications</t>
  </si>
  <si>
    <t>Balustrades</t>
  </si>
  <si>
    <t xml:space="preserve">LS23 </t>
  </si>
  <si>
    <t>Planet Contracting Limited</t>
  </si>
  <si>
    <t>Glazed Partitions</t>
  </si>
  <si>
    <t>LS12 6HH</t>
  </si>
  <si>
    <t>Inscape Interiors Limited</t>
  </si>
  <si>
    <t>IPS &amp; Cubicles</t>
  </si>
  <si>
    <t>PR6 9AR</t>
  </si>
  <si>
    <t>TMJ Contractors Limited</t>
  </si>
  <si>
    <t>OL6 7SW</t>
  </si>
  <si>
    <t>Bathgate Flooring Limited</t>
  </si>
  <si>
    <t>Raised Access Floor</t>
  </si>
  <si>
    <t>HR2 6JT</t>
  </si>
  <si>
    <t>B&amp;K Systems</t>
  </si>
  <si>
    <t>Screeding</t>
  </si>
  <si>
    <t>LS27 7WF</t>
  </si>
  <si>
    <t>Fastglobe Mastics Ltd</t>
  </si>
  <si>
    <t>Mastic Sealant</t>
  </si>
  <si>
    <t>Langley Design</t>
  </si>
  <si>
    <t>Cycle Shelter Installation</t>
  </si>
  <si>
    <t>SN6 6HE</t>
  </si>
  <si>
    <t>Advancing Hygienic Contracting Ltd</t>
  </si>
  <si>
    <t>Hygienic Cladding</t>
  </si>
  <si>
    <t>HG3 1GY</t>
  </si>
  <si>
    <t>Ardere Solutions Limited</t>
  </si>
  <si>
    <t>Firestopping</t>
  </si>
  <si>
    <t>OL9 6HZ</t>
  </si>
  <si>
    <t>Widd Signs (NW) Limited</t>
  </si>
  <si>
    <t>Building Signage</t>
  </si>
  <si>
    <t>WA6 4HY</t>
  </si>
  <si>
    <t>Beech Landscape Developments Limited</t>
  </si>
  <si>
    <t>Soft Landscaping</t>
  </si>
  <si>
    <t>A1 Shutters Limited</t>
  </si>
  <si>
    <t>Fire Curtain &amp; Shutters</t>
  </si>
  <si>
    <t>BL3 2NH</t>
  </si>
  <si>
    <t>Lancashire Tiling Company Limited</t>
  </si>
  <si>
    <t>Ceramic Tiling</t>
  </si>
  <si>
    <t>FY6 8JS</t>
  </si>
  <si>
    <t>Arjo UK Limited</t>
  </si>
  <si>
    <t>Changing Places Hoist</t>
  </si>
  <si>
    <t>LU5 5XF</t>
  </si>
  <si>
    <t>Pentel Contracts Limited</t>
  </si>
  <si>
    <t>Blinds &amp; Curtain Tracks</t>
  </si>
  <si>
    <t>M27 6DB</t>
  </si>
  <si>
    <t>Jonathan Carey Design Limited</t>
  </si>
  <si>
    <t>Bespoke Joinery</t>
  </si>
  <si>
    <t>BD20 7BW</t>
  </si>
  <si>
    <t>FBS</t>
  </si>
  <si>
    <t>FFE</t>
  </si>
  <si>
    <t>WA7 3DL</t>
  </si>
  <si>
    <t>Hard Landscaping</t>
  </si>
  <si>
    <t>CHARTRANGE</t>
  </si>
  <si>
    <t>External Fencing</t>
  </si>
  <si>
    <t>R&amp;H</t>
  </si>
  <si>
    <t>Vehicle Barriers</t>
  </si>
  <si>
    <t>NEWGATE</t>
  </si>
  <si>
    <t>NG24 2DE</t>
  </si>
  <si>
    <t>Builders Clean</t>
  </si>
  <si>
    <t>Road Markings</t>
  </si>
  <si>
    <t>L&amp;R</t>
  </si>
  <si>
    <t>Internal wayfinding signage</t>
  </si>
  <si>
    <t>WIDD</t>
  </si>
  <si>
    <t>Gateman / Labourers / Cleaners</t>
  </si>
  <si>
    <t>Direct purchased materials</t>
  </si>
  <si>
    <t>MS staff</t>
  </si>
  <si>
    <t>Local Spend - Supporting Data</t>
  </si>
  <si>
    <t>To be completed prior to order placement</t>
  </si>
  <si>
    <t>To be completed as orders are placed</t>
  </si>
  <si>
    <t>Work Package</t>
  </si>
  <si>
    <t>Value</t>
  </si>
  <si>
    <t>Company Name</t>
  </si>
  <si>
    <t>Subcontractor Company Address Tier Level</t>
  </si>
  <si>
    <t>e.g Concrete frame</t>
  </si>
  <si>
    <t>M14</t>
  </si>
  <si>
    <t>PLANT</t>
  </si>
  <si>
    <t>MATERIALS</t>
  </si>
  <si>
    <t>NAME OF SUBCONTRACTOR</t>
  </si>
  <si>
    <t>WORK PACKAGE</t>
  </si>
  <si>
    <r>
      <t xml:space="preserve">NAME OF </t>
    </r>
    <r>
      <rPr>
        <b/>
        <u/>
        <sz val="11"/>
        <color theme="1"/>
        <rFont val="Calibri"/>
        <family val="2"/>
        <scheme val="minor"/>
      </rPr>
      <t>CORE</t>
    </r>
    <r>
      <rPr>
        <sz val="11"/>
        <color theme="1"/>
        <rFont val="Calibri"/>
        <family val="2"/>
        <scheme val="minor"/>
      </rPr>
      <t xml:space="preserve"> SUPPLIERS</t>
    </r>
  </si>
  <si>
    <t>BRANCH POSTCODE</t>
  </si>
  <si>
    <t>EXPECTED ORDER VALUE</t>
  </si>
  <si>
    <t>Totals</t>
  </si>
  <si>
    <t>0ct-21</t>
  </si>
  <si>
    <t>TIER 4 UK or other</t>
  </si>
  <si>
    <t>TIER 3 NW</t>
  </si>
  <si>
    <t>TIER 2 GM</t>
  </si>
  <si>
    <t>TIER 1 Gorton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</si>
</sst>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44" formatCode="_-&quot;£&quot;* #,##0.00_-;\-&quot;£&quot;* #,##0.00_-;_-&quot;£&quot;* &quot;-&quot;??_-;_-@_-"/>
    <numFmt numFmtId="164" formatCode="[$-10409]m/d/yyyy\ h:mm:ss\ AM/PM"/>
    <numFmt numFmtId="165" formatCode="yyyy\-mm\-dd;@"/>
    <numFmt numFmtId="166" formatCode="_-[$£-809]* #,##0.00_-;\-[$£-809]* #,##0.00_-;_-[$£-809]* &quot;-&quot;?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8"/>
      <color rgb="FFFF0000"/>
      <name val="Arial"/>
      <family val="2"/>
    </font>
    <font>
      <sz val="16"/>
      <color theme="1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8"/>
      <color rgb="FF0A0A0A"/>
      <name val="Calibri"/>
      <family val="2"/>
    </font>
    <font>
      <sz val="10"/>
      <color theme="1"/>
      <name val="Calibri"/>
      <family val="2"/>
      <scheme val="minor"/>
    </font>
    <font>
      <sz val="10"/>
      <color rgb="FF060931"/>
      <name val="Calibri"/>
      <family val="2"/>
      <scheme val="minor"/>
    </font>
    <font>
      <sz val="11"/>
      <color rgb="FF060931"/>
      <name val="Calibri"/>
      <family val="2"/>
      <scheme val="minor"/>
    </font>
    <font>
      <b/>
      <sz val="12"/>
      <color rgb="FF212529"/>
      <name val="Segoe UI"/>
      <family val="2"/>
    </font>
    <font>
      <sz val="10"/>
      <color rgb="FF000000"/>
      <name val="Times New Roman"/>
      <family val="1"/>
      <charset val="1"/>
    </font>
    <font>
      <sz val="10"/>
      <color theme="1"/>
      <name val="Times New Roman"/>
      <family val="1"/>
      <charset val="1"/>
    </font>
  </fonts>
  <fills count="6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4" applyNumberFormat="0" applyFill="0" applyAlignment="0" applyProtection="0"/>
    <xf numFmtId="0" fontId="34" fillId="0" borderId="155" applyNumberFormat="0" applyFill="0" applyAlignment="0" applyProtection="0"/>
    <xf numFmtId="0" fontId="35" fillId="0" borderId="156" applyNumberFormat="0" applyFill="0" applyAlignment="0" applyProtection="0"/>
    <xf numFmtId="0" fontId="35" fillId="0" borderId="0" applyNumberFormat="0" applyFill="0" applyBorder="0" applyAlignment="0" applyProtection="0"/>
    <xf numFmtId="0" fontId="36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33" borderId="0" applyNumberFormat="0" applyBorder="0" applyAlignment="0" applyProtection="0"/>
    <xf numFmtId="0" fontId="39" fillId="34" borderId="157" applyNumberFormat="0" applyAlignment="0" applyProtection="0"/>
    <xf numFmtId="0" fontId="40" fillId="35" borderId="158" applyNumberFormat="0" applyAlignment="0" applyProtection="0"/>
    <xf numFmtId="0" fontId="41" fillId="35" borderId="157" applyNumberFormat="0" applyAlignment="0" applyProtection="0"/>
    <xf numFmtId="0" fontId="42" fillId="0" borderId="159" applyNumberFormat="0" applyFill="0" applyAlignment="0" applyProtection="0"/>
    <xf numFmtId="0" fontId="43" fillId="36" borderId="160" applyNumberFormat="0" applyAlignment="0" applyProtection="0"/>
    <xf numFmtId="0" fontId="20" fillId="0" borderId="0" applyNumberFormat="0" applyFill="0" applyBorder="0" applyAlignment="0" applyProtection="0"/>
    <xf numFmtId="0" fontId="1" fillId="37" borderId="161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62" applyNumberFormat="0" applyFill="0" applyAlignment="0" applyProtection="0"/>
    <xf numFmtId="0" fontId="45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5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5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5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5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5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</cellStyleXfs>
  <cellXfs count="631">
    <xf numFmtId="0" fontId="0" fillId="0" borderId="0" xfId="0"/>
    <xf numFmtId="49" fontId="3" fillId="0" borderId="0" xfId="0" applyNumberFormat="1" applyFont="1" applyAlignment="1">
      <alignment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horizontal="left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11" fillId="5" borderId="4" xfId="0" applyFont="1" applyFill="1" applyBorder="1" applyAlignment="1">
      <alignment vertical="center"/>
    </xf>
    <xf numFmtId="0" fontId="11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/>
    </xf>
    <xf numFmtId="0" fontId="0" fillId="7" borderId="9" xfId="0" applyFill="1" applyBorder="1"/>
    <xf numFmtId="0" fontId="2" fillId="7" borderId="10" xfId="0" applyFont="1" applyFill="1" applyBorder="1" applyAlignment="1">
      <alignment horizontal="center"/>
    </xf>
    <xf numFmtId="0" fontId="0" fillId="7" borderId="14" xfId="0" applyFill="1" applyBorder="1"/>
    <xf numFmtId="0" fontId="2" fillId="7" borderId="15" xfId="0" applyFont="1" applyFill="1" applyBorder="1" applyAlignment="1">
      <alignment horizontal="center"/>
    </xf>
    <xf numFmtId="0" fontId="14" fillId="7" borderId="17" xfId="0" applyFont="1" applyFill="1" applyBorder="1" applyAlignment="1">
      <alignment horizontal="left"/>
    </xf>
    <xf numFmtId="0" fontId="15" fillId="7" borderId="18" xfId="0" applyFont="1" applyFill="1" applyBorder="1" applyAlignment="1">
      <alignment horizontal="left"/>
    </xf>
    <xf numFmtId="0" fontId="0" fillId="7" borderId="19" xfId="0" applyFill="1" applyBorder="1"/>
    <xf numFmtId="0" fontId="2" fillId="7" borderId="20" xfId="0" applyFont="1" applyFill="1" applyBorder="1" applyAlignment="1">
      <alignment horizontal="center"/>
    </xf>
    <xf numFmtId="0" fontId="14" fillId="9" borderId="21" xfId="0" applyFont="1" applyFill="1" applyBorder="1"/>
    <xf numFmtId="0" fontId="15" fillId="9" borderId="22" xfId="0" applyFont="1" applyFill="1" applyBorder="1"/>
    <xf numFmtId="0" fontId="0" fillId="9" borderId="23" xfId="0" applyFill="1" applyBorder="1" applyAlignment="1">
      <alignment horizontal="center" wrapText="1"/>
    </xf>
    <xf numFmtId="9" fontId="2" fillId="9" borderId="24" xfId="0" applyNumberFormat="1" applyFont="1" applyFill="1" applyBorder="1" applyAlignment="1">
      <alignment horizontal="center"/>
    </xf>
    <xf numFmtId="0" fontId="14" fillId="9" borderId="26" xfId="0" applyFont="1" applyFill="1" applyBorder="1"/>
    <xf numFmtId="0" fontId="15" fillId="9" borderId="27" xfId="0" applyFont="1" applyFill="1" applyBorder="1"/>
    <xf numFmtId="0" fontId="0" fillId="9" borderId="28" xfId="0" applyFill="1" applyBorder="1" applyAlignment="1">
      <alignment horizontal="center" wrapText="1"/>
    </xf>
    <xf numFmtId="0" fontId="2" fillId="9" borderId="29" xfId="0" applyFont="1" applyFill="1" applyBorder="1" applyAlignment="1">
      <alignment horizontal="center"/>
    </xf>
    <xf numFmtId="0" fontId="15" fillId="11" borderId="31" xfId="0" applyFont="1" applyFill="1" applyBorder="1" applyAlignment="1">
      <alignment wrapText="1"/>
    </xf>
    <xf numFmtId="0" fontId="0" fillId="11" borderId="32" xfId="0" applyFill="1" applyBorder="1"/>
    <xf numFmtId="0" fontId="2" fillId="11" borderId="33" xfId="0" applyFont="1" applyFill="1" applyBorder="1" applyAlignment="1">
      <alignment horizontal="center"/>
    </xf>
    <xf numFmtId="0" fontId="15" fillId="11" borderId="35" xfId="0" applyFont="1" applyFill="1" applyBorder="1"/>
    <xf numFmtId="0" fontId="0" fillId="11" borderId="36" xfId="0" applyFill="1" applyBorder="1"/>
    <xf numFmtId="0" fontId="15" fillId="3" borderId="38" xfId="0" applyFont="1" applyFill="1" applyBorder="1"/>
    <xf numFmtId="0" fontId="0" fillId="3" borderId="19" xfId="0" applyFill="1" applyBorder="1"/>
    <xf numFmtId="0" fontId="15" fillId="11" borderId="4" xfId="0" applyFont="1" applyFill="1" applyBorder="1"/>
    <xf numFmtId="0" fontId="0" fillId="11" borderId="3" xfId="0" applyFill="1" applyBorder="1"/>
    <xf numFmtId="0" fontId="2" fillId="11" borderId="20" xfId="0" applyFont="1" applyFill="1" applyBorder="1" applyAlignment="1">
      <alignment horizontal="center"/>
    </xf>
    <xf numFmtId="0" fontId="14" fillId="10" borderId="38" xfId="0" applyFont="1" applyFill="1" applyBorder="1"/>
    <xf numFmtId="0" fontId="0" fillId="10" borderId="39" xfId="0" applyFill="1" applyBorder="1"/>
    <xf numFmtId="0" fontId="14" fillId="10" borderId="1" xfId="0" applyFont="1" applyFill="1" applyBorder="1"/>
    <xf numFmtId="0" fontId="0" fillId="10" borderId="2" xfId="0" applyFill="1" applyBorder="1"/>
    <xf numFmtId="0" fontId="14" fillId="10" borderId="45" xfId="0" applyFont="1" applyFill="1" applyBorder="1"/>
    <xf numFmtId="0" fontId="0" fillId="10" borderId="46" xfId="0" applyFill="1" applyBorder="1"/>
    <xf numFmtId="0" fontId="2" fillId="10" borderId="47" xfId="0" applyFont="1" applyFill="1" applyBorder="1" applyAlignment="1">
      <alignment horizontal="center"/>
    </xf>
    <xf numFmtId="0" fontId="17" fillId="0" borderId="48" xfId="0" applyFont="1" applyBorder="1" applyAlignment="1">
      <alignment vertical="center" textRotation="90"/>
    </xf>
    <xf numFmtId="0" fontId="18" fillId="0" borderId="48" xfId="0" applyFont="1" applyBorder="1" applyAlignment="1">
      <alignment vertical="center" textRotation="90"/>
    </xf>
    <xf numFmtId="0" fontId="14" fillId="3" borderId="48" xfId="0" applyFont="1" applyFill="1" applyBorder="1" applyAlignment="1">
      <alignment horizontal="left" vertical="center"/>
    </xf>
    <xf numFmtId="0" fontId="14" fillId="3" borderId="48" xfId="0" applyFont="1" applyFill="1" applyBorder="1"/>
    <xf numFmtId="0" fontId="0" fillId="3" borderId="48" xfId="0" applyFill="1" applyBorder="1"/>
    <xf numFmtId="0" fontId="2" fillId="0" borderId="48" xfId="0" applyFont="1" applyBorder="1" applyAlignment="1">
      <alignment horizontal="center"/>
    </xf>
    <xf numFmtId="0" fontId="14" fillId="3" borderId="31" xfId="0" applyFont="1" applyFill="1" applyBorder="1"/>
    <xf numFmtId="0" fontId="0" fillId="3" borderId="32" xfId="0" applyFill="1" applyBorder="1"/>
    <xf numFmtId="0" fontId="14" fillId="3" borderId="1" xfId="0" applyFont="1" applyFill="1" applyBorder="1"/>
    <xf numFmtId="0" fontId="0" fillId="3" borderId="2" xfId="0" applyFill="1" applyBorder="1"/>
    <xf numFmtId="0" fontId="2" fillId="0" borderId="50" xfId="0" applyFont="1" applyBorder="1" applyAlignment="1">
      <alignment horizontal="center"/>
    </xf>
    <xf numFmtId="0" fontId="14" fillId="3" borderId="45" xfId="0" applyFont="1" applyFill="1" applyBorder="1"/>
    <xf numFmtId="0" fontId="0" fillId="3" borderId="46" xfId="0" applyFill="1" applyBorder="1"/>
    <xf numFmtId="0" fontId="2" fillId="0" borderId="47" xfId="0" applyFont="1" applyBorder="1" applyAlignment="1">
      <alignment horizontal="center"/>
    </xf>
    <xf numFmtId="0" fontId="14" fillId="13" borderId="52" xfId="0" applyFont="1" applyFill="1" applyBorder="1" applyAlignment="1">
      <alignment horizontal="left" vertical="center"/>
    </xf>
    <xf numFmtId="0" fontId="14" fillId="13" borderId="53" xfId="0" applyFont="1" applyFill="1" applyBorder="1"/>
    <xf numFmtId="0" fontId="0" fillId="13" borderId="54" xfId="0" applyFill="1" applyBorder="1"/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13" borderId="55" xfId="0" applyFill="1" applyBorder="1"/>
    <xf numFmtId="0" fontId="14" fillId="13" borderId="38" xfId="0" applyFont="1" applyFill="1" applyBorder="1"/>
    <xf numFmtId="0" fontId="0" fillId="13" borderId="39" xfId="0" applyFill="1" applyBorder="1"/>
    <xf numFmtId="0" fontId="14" fillId="13" borderId="1" xfId="0" applyFont="1" applyFill="1" applyBorder="1"/>
    <xf numFmtId="0" fontId="0" fillId="13" borderId="2" xfId="0" applyFill="1" applyBorder="1"/>
    <xf numFmtId="0" fontId="14" fillId="13" borderId="35" xfId="0" applyFont="1" applyFill="1" applyBorder="1"/>
    <xf numFmtId="0" fontId="0" fillId="13" borderId="36" xfId="0" applyFill="1" applyBorder="1"/>
    <xf numFmtId="0" fontId="0" fillId="13" borderId="19" xfId="0" applyFill="1" applyBorder="1"/>
    <xf numFmtId="0" fontId="0" fillId="13" borderId="28" xfId="0" applyFill="1" applyBorder="1"/>
    <xf numFmtId="0" fontId="2" fillId="0" borderId="29" xfId="0" applyFont="1" applyBorder="1" applyAlignment="1">
      <alignment horizontal="center"/>
    </xf>
    <xf numFmtId="0" fontId="0" fillId="12" borderId="23" xfId="0" applyFill="1" applyBorder="1"/>
    <xf numFmtId="0" fontId="2" fillId="0" borderId="63" xfId="0" applyFont="1" applyBorder="1" applyAlignment="1">
      <alignment horizontal="center"/>
    </xf>
    <xf numFmtId="0" fontId="0" fillId="12" borderId="14" xfId="0" applyFill="1" applyBorder="1" applyAlignment="1">
      <alignment horizontal="left"/>
    </xf>
    <xf numFmtId="0" fontId="0" fillId="12" borderId="65" xfId="0" applyFill="1" applyBorder="1"/>
    <xf numFmtId="0" fontId="14" fillId="12" borderId="38" xfId="0" applyFont="1" applyFill="1" applyBorder="1" applyAlignment="1">
      <alignment horizontal="left"/>
    </xf>
    <xf numFmtId="0" fontId="0" fillId="12" borderId="39" xfId="0" applyFill="1" applyBorder="1"/>
    <xf numFmtId="0" fontId="14" fillId="12" borderId="35" xfId="0" applyFont="1" applyFill="1" applyBorder="1" applyAlignment="1">
      <alignment horizontal="left"/>
    </xf>
    <xf numFmtId="0" fontId="0" fillId="12" borderId="36" xfId="0" applyFill="1" applyBorder="1"/>
    <xf numFmtId="0" fontId="0" fillId="12" borderId="67" xfId="0" applyFill="1" applyBorder="1"/>
    <xf numFmtId="0" fontId="14" fillId="14" borderId="69" xfId="0" applyFont="1" applyFill="1" applyBorder="1"/>
    <xf numFmtId="0" fontId="14" fillId="14" borderId="1" xfId="0" applyFont="1" applyFill="1" applyBorder="1"/>
    <xf numFmtId="0" fontId="0" fillId="14" borderId="2" xfId="0" applyFill="1" applyBorder="1" applyAlignment="1">
      <alignment horizontal="center" wrapText="1"/>
    </xf>
    <xf numFmtId="0" fontId="14" fillId="14" borderId="70" xfId="0" applyFont="1" applyFill="1" applyBorder="1"/>
    <xf numFmtId="0" fontId="14" fillId="14" borderId="42" xfId="0" applyFont="1" applyFill="1" applyBorder="1"/>
    <xf numFmtId="0" fontId="14" fillId="14" borderId="70" xfId="0" applyFont="1" applyFill="1" applyBorder="1" applyAlignment="1">
      <alignment wrapText="1"/>
    </xf>
    <xf numFmtId="9" fontId="2" fillId="0" borderId="50" xfId="0" applyNumberFormat="1" applyFont="1" applyBorder="1" applyAlignment="1">
      <alignment horizontal="center"/>
    </xf>
    <xf numFmtId="0" fontId="14" fillId="14" borderId="71" xfId="0" applyFont="1" applyFill="1" applyBorder="1"/>
    <xf numFmtId="0" fontId="14" fillId="14" borderId="66" xfId="0" applyFont="1" applyFill="1" applyBorder="1"/>
    <xf numFmtId="0" fontId="0" fillId="14" borderId="46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75" xfId="0" applyFont="1" applyFill="1" applyBorder="1" applyAlignment="1">
      <alignment horizontal="center"/>
    </xf>
    <xf numFmtId="0" fontId="2" fillId="11" borderId="5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3" borderId="69" xfId="0" applyFill="1" applyBorder="1" applyAlignment="1">
      <alignment horizontal="left" vertical="center" wrapText="1"/>
    </xf>
    <xf numFmtId="0" fontId="0" fillId="3" borderId="78" xfId="0" applyFill="1" applyBorder="1" applyAlignment="1">
      <alignment horizontal="left" vertical="center"/>
    </xf>
    <xf numFmtId="0" fontId="7" fillId="0" borderId="0" xfId="0" applyFont="1"/>
    <xf numFmtId="0" fontId="0" fillId="3" borderId="1" xfId="0" applyFill="1" applyBorder="1" applyAlignment="1">
      <alignment horizontal="left" vertical="center"/>
    </xf>
    <xf numFmtId="0" fontId="0" fillId="3" borderId="70" xfId="0" applyFill="1" applyBorder="1" applyAlignment="1">
      <alignment horizontal="left" vertical="center" wrapText="1"/>
    </xf>
    <xf numFmtId="0" fontId="0" fillId="3" borderId="1" xfId="1" applyNumberFormat="1" applyFont="1" applyFill="1" applyBorder="1" applyAlignment="1">
      <alignment horizontal="left" vertical="center"/>
    </xf>
    <xf numFmtId="0" fontId="7" fillId="3" borderId="70" xfId="0" applyFont="1" applyFill="1" applyBorder="1" applyAlignment="1">
      <alignment horizontal="left" wrapText="1"/>
    </xf>
    <xf numFmtId="0" fontId="7" fillId="3" borderId="7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42" xfId="0" applyBorder="1" applyProtection="1">
      <protection locked="0"/>
    </xf>
    <xf numFmtId="0" fontId="0" fillId="0" borderId="73" xfId="1" applyNumberFormat="1" applyFont="1" applyBorder="1" applyProtection="1">
      <protection locked="0"/>
    </xf>
    <xf numFmtId="0" fontId="0" fillId="0" borderId="82" xfId="0" applyBorder="1" applyProtection="1">
      <protection locked="0"/>
    </xf>
    <xf numFmtId="0" fontId="23" fillId="0" borderId="73" xfId="0" applyFont="1" applyBorder="1" applyAlignment="1" applyProtection="1">
      <alignment horizontal="center"/>
      <protection locked="0"/>
    </xf>
    <xf numFmtId="9" fontId="0" fillId="0" borderId="99" xfId="1" applyFont="1" applyBorder="1" applyAlignment="1">
      <alignment horizontal="center" vertical="center"/>
    </xf>
    <xf numFmtId="9" fontId="0" fillId="0" borderId="73" xfId="1" applyFont="1" applyBorder="1" applyProtection="1">
      <protection locked="0"/>
    </xf>
    <xf numFmtId="0" fontId="23" fillId="0" borderId="97" xfId="0" applyFont="1" applyBorder="1" applyAlignment="1" applyProtection="1">
      <alignment horizontal="center"/>
      <protection locked="0"/>
    </xf>
    <xf numFmtId="9" fontId="0" fillId="0" borderId="50" xfId="1" applyFont="1" applyBorder="1" applyAlignment="1">
      <alignment horizontal="center" vertical="center"/>
    </xf>
    <xf numFmtId="0" fontId="0" fillId="0" borderId="73" xfId="0" applyBorder="1" applyProtection="1">
      <protection locked="0"/>
    </xf>
    <xf numFmtId="0" fontId="0" fillId="0" borderId="7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74" xfId="0" applyBorder="1" applyProtection="1">
      <protection locked="0"/>
    </xf>
    <xf numFmtId="0" fontId="0" fillId="0" borderId="71" xfId="0" applyBorder="1" applyProtection="1">
      <protection locked="0"/>
    </xf>
    <xf numFmtId="0" fontId="0" fillId="0" borderId="46" xfId="0" applyBorder="1" applyProtection="1">
      <protection locked="0"/>
    </xf>
    <xf numFmtId="9" fontId="0" fillId="0" borderId="47" xfId="1" applyFont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9" fontId="0" fillId="0" borderId="100" xfId="1" applyFont="1" applyBorder="1" applyAlignment="1">
      <alignment horizontal="center" vertical="center"/>
    </xf>
    <xf numFmtId="0" fontId="0" fillId="14" borderId="24" xfId="0" applyFill="1" applyBorder="1"/>
    <xf numFmtId="0" fontId="0" fillId="14" borderId="25" xfId="0" applyFill="1" applyBorder="1"/>
    <xf numFmtId="0" fontId="0" fillId="14" borderId="105" xfId="0" applyFill="1" applyBorder="1"/>
    <xf numFmtId="0" fontId="0" fillId="0" borderId="106" xfId="0" applyBorder="1"/>
    <xf numFmtId="0" fontId="0" fillId="0" borderId="43" xfId="0" applyBorder="1"/>
    <xf numFmtId="0" fontId="0" fillId="0" borderId="107" xfId="0" applyBorder="1"/>
    <xf numFmtId="0" fontId="0" fillId="0" borderId="108" xfId="0" applyBorder="1"/>
    <xf numFmtId="0" fontId="0" fillId="0" borderId="109" xfId="0" applyBorder="1"/>
    <xf numFmtId="0" fontId="0" fillId="0" borderId="50" xfId="0" applyBorder="1"/>
    <xf numFmtId="0" fontId="0" fillId="0" borderId="64" xfId="0" applyBorder="1"/>
    <xf numFmtId="0" fontId="0" fillId="0" borderId="110" xfId="0" applyBorder="1"/>
    <xf numFmtId="0" fontId="0" fillId="0" borderId="111" xfId="0" applyBorder="1"/>
    <xf numFmtId="0" fontId="0" fillId="0" borderId="47" xfId="0" applyBorder="1"/>
    <xf numFmtId="0" fontId="0" fillId="0" borderId="68" xfId="0" applyBorder="1"/>
    <xf numFmtId="0" fontId="0" fillId="0" borderId="112" xfId="0" applyBorder="1"/>
    <xf numFmtId="9" fontId="0" fillId="0" borderId="92" xfId="1" applyFont="1" applyBorder="1"/>
    <xf numFmtId="0" fontId="0" fillId="0" borderId="113" xfId="0" applyBorder="1"/>
    <xf numFmtId="9" fontId="0" fillId="0" borderId="114" xfId="1" applyFont="1" applyBorder="1"/>
    <xf numFmtId="9" fontId="0" fillId="0" borderId="113" xfId="0" applyNumberFormat="1" applyBorder="1"/>
    <xf numFmtId="0" fontId="0" fillId="0" borderId="115" xfId="0" applyBorder="1"/>
    <xf numFmtId="9" fontId="0" fillId="0" borderId="114" xfId="0" applyNumberFormat="1" applyBorder="1"/>
    <xf numFmtId="17" fontId="0" fillId="0" borderId="0" xfId="0" applyNumberFormat="1"/>
    <xf numFmtId="17" fontId="0" fillId="0" borderId="92" xfId="0" applyNumberFormat="1" applyBorder="1"/>
    <xf numFmtId="0" fontId="0" fillId="0" borderId="85" xfId="0" applyBorder="1"/>
    <xf numFmtId="17" fontId="0" fillId="0" borderId="76" xfId="0" applyNumberFormat="1" applyBorder="1"/>
    <xf numFmtId="0" fontId="0" fillId="0" borderId="86" xfId="0" applyBorder="1"/>
    <xf numFmtId="17" fontId="0" fillId="0" borderId="87" xfId="0" applyNumberFormat="1" applyBorder="1"/>
    <xf numFmtId="0" fontId="0" fillId="0" borderId="2" xfId="0" applyBorder="1"/>
    <xf numFmtId="0" fontId="0" fillId="0" borderId="116" xfId="0" applyBorder="1" applyAlignment="1">
      <alignment horizontal="right"/>
    </xf>
    <xf numFmtId="9" fontId="0" fillId="0" borderId="72" xfId="0" applyNumberFormat="1" applyBorder="1" applyAlignment="1">
      <alignment horizontal="right"/>
    </xf>
    <xf numFmtId="0" fontId="0" fillId="0" borderId="117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69" xfId="0" applyBorder="1" applyAlignment="1">
      <alignment horizontal="right"/>
    </xf>
    <xf numFmtId="9" fontId="0" fillId="0" borderId="97" xfId="0" applyNumberFormat="1" applyBorder="1" applyAlignment="1">
      <alignment horizontal="right"/>
    </xf>
    <xf numFmtId="0" fontId="0" fillId="0" borderId="83" xfId="0" applyBorder="1" applyAlignment="1">
      <alignment horizontal="right"/>
    </xf>
    <xf numFmtId="9" fontId="0" fillId="0" borderId="118" xfId="0" applyNumberFormat="1" applyBorder="1" applyAlignment="1">
      <alignment horizontal="right"/>
    </xf>
    <xf numFmtId="0" fontId="0" fillId="0" borderId="70" xfId="0" applyBorder="1" applyAlignment="1">
      <alignment horizontal="right"/>
    </xf>
    <xf numFmtId="9" fontId="0" fillId="0" borderId="73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28" borderId="2" xfId="0" applyFill="1" applyBorder="1"/>
    <xf numFmtId="0" fontId="0" fillId="28" borderId="83" xfId="0" applyFill="1" applyBorder="1" applyAlignment="1">
      <alignment horizontal="right"/>
    </xf>
    <xf numFmtId="9" fontId="0" fillId="28" borderId="118" xfId="0" applyNumberFormat="1" applyFill="1" applyBorder="1" applyAlignment="1">
      <alignment horizontal="right"/>
    </xf>
    <xf numFmtId="0" fontId="0" fillId="28" borderId="70" xfId="0" applyFill="1" applyBorder="1" applyAlignment="1">
      <alignment horizontal="right"/>
    </xf>
    <xf numFmtId="9" fontId="23" fillId="28" borderId="73" xfId="0" applyNumberFormat="1" applyFont="1" applyFill="1" applyBorder="1" applyAlignment="1">
      <alignment horizontal="right"/>
    </xf>
    <xf numFmtId="0" fontId="0" fillId="28" borderId="1" xfId="0" applyFill="1" applyBorder="1" applyAlignment="1">
      <alignment horizontal="right"/>
    </xf>
    <xf numFmtId="9" fontId="0" fillId="28" borderId="73" xfId="0" applyNumberFormat="1" applyFill="1" applyBorder="1" applyAlignment="1">
      <alignment horizontal="right"/>
    </xf>
    <xf numFmtId="0" fontId="0" fillId="28" borderId="0" xfId="0" applyFill="1"/>
    <xf numFmtId="0" fontId="0" fillId="28" borderId="84" xfId="0" applyFill="1" applyBorder="1" applyAlignment="1">
      <alignment horizontal="right"/>
    </xf>
    <xf numFmtId="9" fontId="0" fillId="28" borderId="119" xfId="0" applyNumberFormat="1" applyFill="1" applyBorder="1" applyAlignment="1">
      <alignment horizontal="right"/>
    </xf>
    <xf numFmtId="0" fontId="0" fillId="28" borderId="71" xfId="0" applyFill="1" applyBorder="1" applyAlignment="1">
      <alignment horizontal="right"/>
    </xf>
    <xf numFmtId="9" fontId="23" fillId="28" borderId="74" xfId="0" applyNumberFormat="1" applyFont="1" applyFill="1" applyBorder="1" applyAlignment="1">
      <alignment horizontal="right"/>
    </xf>
    <xf numFmtId="0" fontId="0" fillId="28" borderId="45" xfId="0" applyFill="1" applyBorder="1" applyAlignment="1">
      <alignment horizontal="right"/>
    </xf>
    <xf numFmtId="9" fontId="0" fillId="28" borderId="74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0" fontId="4" fillId="15" borderId="72" xfId="0" applyFont="1" applyFill="1" applyBorder="1" applyAlignment="1">
      <alignment horizontal="center"/>
    </xf>
    <xf numFmtId="0" fontId="4" fillId="15" borderId="73" xfId="0" applyFont="1" applyFill="1" applyBorder="1" applyAlignment="1">
      <alignment horizontal="center"/>
    </xf>
    <xf numFmtId="0" fontId="4" fillId="15" borderId="74" xfId="0" applyFont="1" applyFill="1" applyBorder="1" applyAlignment="1">
      <alignment horizontal="center"/>
    </xf>
    <xf numFmtId="0" fontId="4" fillId="16" borderId="74" xfId="0" applyFont="1" applyFill="1" applyBorder="1" applyAlignment="1">
      <alignment horizontal="center"/>
    </xf>
    <xf numFmtId="0" fontId="4" fillId="17" borderId="72" xfId="0" applyFont="1" applyFill="1" applyBorder="1" applyAlignment="1">
      <alignment horizontal="center" vertical="center" wrapText="1"/>
    </xf>
    <xf numFmtId="0" fontId="4" fillId="17" borderId="73" xfId="0" applyFont="1" applyFill="1" applyBorder="1" applyAlignment="1">
      <alignment horizontal="center" vertical="center" wrapText="1"/>
    </xf>
    <xf numFmtId="1" fontId="4" fillId="0" borderId="73" xfId="0" applyNumberFormat="1" applyFont="1" applyBorder="1" applyAlignment="1">
      <alignment horizontal="center"/>
    </xf>
    <xf numFmtId="1" fontId="4" fillId="17" borderId="73" xfId="0" applyNumberFormat="1" applyFont="1" applyFill="1" applyBorder="1" applyAlignment="1">
      <alignment horizontal="center"/>
    </xf>
    <xf numFmtId="9" fontId="4" fillId="17" borderId="73" xfId="0" applyNumberFormat="1" applyFont="1" applyFill="1" applyBorder="1" applyAlignment="1">
      <alignment horizontal="center"/>
    </xf>
    <xf numFmtId="9" fontId="4" fillId="17" borderId="7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9" fontId="4" fillId="0" borderId="72" xfId="0" applyNumberFormat="1" applyFont="1" applyBorder="1" applyAlignment="1">
      <alignment horizontal="center"/>
    </xf>
    <xf numFmtId="9" fontId="4" fillId="0" borderId="73" xfId="0" applyNumberFormat="1" applyFont="1" applyBorder="1" applyAlignment="1">
      <alignment horizontal="center"/>
    </xf>
    <xf numFmtId="0" fontId="4" fillId="17" borderId="72" xfId="0" applyFont="1" applyFill="1" applyBorder="1" applyAlignment="1">
      <alignment horizontal="center"/>
    </xf>
    <xf numFmtId="0" fontId="4" fillId="17" borderId="73" xfId="0" applyFont="1" applyFill="1" applyBorder="1" applyAlignment="1">
      <alignment horizontal="center"/>
    </xf>
    <xf numFmtId="0" fontId="4" fillId="17" borderId="74" xfId="0" applyFont="1" applyFill="1" applyBorder="1" applyAlignment="1">
      <alignment horizontal="center"/>
    </xf>
    <xf numFmtId="0" fontId="4" fillId="12" borderId="72" xfId="0" applyFont="1" applyFill="1" applyBorder="1" applyAlignment="1">
      <alignment horizontal="center"/>
    </xf>
    <xf numFmtId="0" fontId="4" fillId="12" borderId="73" xfId="0" applyFont="1" applyFill="1" applyBorder="1" applyAlignment="1">
      <alignment horizontal="center"/>
    </xf>
    <xf numFmtId="0" fontId="4" fillId="12" borderId="74" xfId="0" applyFont="1" applyFill="1" applyBorder="1" applyAlignment="1">
      <alignment horizontal="center"/>
    </xf>
    <xf numFmtId="0" fontId="4" fillId="16" borderId="72" xfId="0" applyFont="1" applyFill="1" applyBorder="1" applyAlignment="1">
      <alignment horizontal="center"/>
    </xf>
    <xf numFmtId="0" fontId="4" fillId="16" borderId="73" xfId="0" applyFont="1" applyFill="1" applyBorder="1" applyAlignment="1">
      <alignment horizontal="center"/>
    </xf>
    <xf numFmtId="9" fontId="4" fillId="16" borderId="7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10" fontId="4" fillId="16" borderId="72" xfId="0" applyNumberFormat="1" applyFont="1" applyFill="1" applyBorder="1" applyAlignment="1">
      <alignment horizontal="center"/>
    </xf>
    <xf numFmtId="44" fontId="5" fillId="0" borderId="0" xfId="2" applyFont="1" applyAlignment="1" applyProtection="1">
      <alignment horizontal="left" vertical="top"/>
    </xf>
    <xf numFmtId="9" fontId="5" fillId="0" borderId="0" xfId="0" applyNumberFormat="1" applyFont="1" applyAlignment="1">
      <alignment horizontal="center" vertical="center"/>
    </xf>
    <xf numFmtId="0" fontId="0" fillId="3" borderId="70" xfId="0" applyFill="1" applyBorder="1" applyAlignment="1">
      <alignment horizontal="left" wrapText="1"/>
    </xf>
    <xf numFmtId="14" fontId="0" fillId="3" borderId="70" xfId="0" applyNumberFormat="1" applyFill="1" applyBorder="1" applyAlignment="1">
      <alignment horizontal="left"/>
    </xf>
    <xf numFmtId="17" fontId="0" fillId="3" borderId="70" xfId="0" applyNumberFormat="1" applyFill="1" applyBorder="1" applyAlignment="1">
      <alignment horizontal="left"/>
    </xf>
    <xf numFmtId="0" fontId="0" fillId="3" borderId="70" xfId="0" applyFill="1" applyBorder="1" applyAlignment="1">
      <alignment horizontal="left"/>
    </xf>
    <xf numFmtId="0" fontId="22" fillId="3" borderId="0" xfId="0" applyFont="1" applyFill="1" applyAlignment="1">
      <alignment vertical="center" wrapText="1"/>
    </xf>
    <xf numFmtId="0" fontId="22" fillId="0" borderId="0" xfId="0" applyFont="1" applyAlignment="1">
      <alignment wrapText="1"/>
    </xf>
    <xf numFmtId="0" fontId="27" fillId="18" borderId="21" xfId="0" applyFont="1" applyFill="1" applyBorder="1" applyAlignment="1">
      <alignment horizontal="center" vertical="center" wrapText="1"/>
    </xf>
    <xf numFmtId="0" fontId="27" fillId="18" borderId="22" xfId="0" applyFont="1" applyFill="1" applyBorder="1" applyAlignment="1">
      <alignment horizontal="center" vertical="center" wrapText="1"/>
    </xf>
    <xf numFmtId="0" fontId="27" fillId="19" borderId="22" xfId="0" applyFont="1" applyFill="1" applyBorder="1" applyAlignment="1">
      <alignment horizontal="center" vertical="center"/>
    </xf>
    <xf numFmtId="0" fontId="28" fillId="0" borderId="0" xfId="0" applyFont="1"/>
    <xf numFmtId="0" fontId="28" fillId="3" borderId="42" xfId="0" applyFont="1" applyFill="1" applyBorder="1" applyAlignment="1">
      <alignment horizontal="left"/>
    </xf>
    <xf numFmtId="0" fontId="29" fillId="0" borderId="1" xfId="0" applyFont="1" applyBorder="1" applyAlignment="1">
      <alignment horizontal="left" vertical="top" wrapText="1" readingOrder="1"/>
    </xf>
    <xf numFmtId="0" fontId="28" fillId="3" borderId="70" xfId="0" applyFont="1" applyFill="1" applyBorder="1" applyAlignment="1">
      <alignment horizontal="center"/>
    </xf>
    <xf numFmtId="0" fontId="28" fillId="3" borderId="69" xfId="0" applyFont="1" applyFill="1" applyBorder="1" applyAlignment="1">
      <alignment horizontal="center"/>
    </xf>
    <xf numFmtId="0" fontId="28" fillId="3" borderId="78" xfId="0" applyFont="1" applyFill="1" applyBorder="1" applyAlignment="1">
      <alignment horizontal="center"/>
    </xf>
    <xf numFmtId="0" fontId="28" fillId="3" borderId="1" xfId="0" applyFont="1" applyFill="1" applyBorder="1"/>
    <xf numFmtId="0" fontId="28" fillId="3" borderId="0" xfId="0" applyFont="1" applyFill="1"/>
    <xf numFmtId="0" fontId="28" fillId="3" borderId="1" xfId="0" applyFont="1" applyFill="1" applyBorder="1" applyAlignment="1">
      <alignment horizontal="center" vertical="center"/>
    </xf>
    <xf numFmtId="0" fontId="28" fillId="0" borderId="70" xfId="0" applyFont="1" applyBorder="1" applyAlignment="1">
      <alignment horizontal="center"/>
    </xf>
    <xf numFmtId="0" fontId="28" fillId="3" borderId="78" xfId="0" applyFont="1" applyFill="1" applyBorder="1" applyAlignment="1">
      <alignment horizontal="center" vertical="center"/>
    </xf>
    <xf numFmtId="0" fontId="28" fillId="0" borderId="69" xfId="0" applyFont="1" applyBorder="1" applyAlignment="1">
      <alignment horizontal="center"/>
    </xf>
    <xf numFmtId="0" fontId="28" fillId="3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 vertical="top" wrapText="1" readingOrder="1"/>
    </xf>
    <xf numFmtId="0" fontId="29" fillId="0" borderId="70" xfId="0" applyFont="1" applyBorder="1" applyAlignment="1">
      <alignment horizontal="left" vertical="top" wrapText="1" readingOrder="1"/>
    </xf>
    <xf numFmtId="0" fontId="28" fillId="3" borderId="1" xfId="0" applyFont="1" applyFill="1" applyBorder="1" applyAlignment="1">
      <alignment horizontal="left"/>
    </xf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42" xfId="0" applyFont="1" applyBorder="1"/>
    <xf numFmtId="0" fontId="28" fillId="0" borderId="70" xfId="0" applyFont="1" applyBorder="1"/>
    <xf numFmtId="0" fontId="28" fillId="0" borderId="78" xfId="0" applyFont="1" applyBorder="1" applyAlignment="1">
      <alignment horizontal="center"/>
    </xf>
    <xf numFmtId="0" fontId="27" fillId="19" borderId="8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/>
    </xf>
    <xf numFmtId="0" fontId="28" fillId="0" borderId="2" xfId="0" applyFont="1" applyBorder="1" applyAlignment="1">
      <alignment horizontal="center"/>
    </xf>
    <xf numFmtId="17" fontId="27" fillId="18" borderId="122" xfId="0" applyNumberFormat="1" applyFont="1" applyFill="1" applyBorder="1" applyAlignment="1">
      <alignment horizontal="center" wrapText="1"/>
    </xf>
    <xf numFmtId="0" fontId="28" fillId="3" borderId="70" xfId="0" applyFont="1" applyFill="1" applyBorder="1" applyAlignment="1">
      <alignment horizontal="left"/>
    </xf>
    <xf numFmtId="44" fontId="0" fillId="0" borderId="0" xfId="2" applyFont="1"/>
    <xf numFmtId="0" fontId="2" fillId="21" borderId="0" xfId="0" applyFont="1" applyFill="1" applyAlignment="1">
      <alignment horizontal="center"/>
    </xf>
    <xf numFmtId="0" fontId="2" fillId="29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44" fontId="2" fillId="0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0" fillId="21" borderId="127" xfId="0" applyFill="1" applyBorder="1"/>
    <xf numFmtId="0" fontId="0" fillId="21" borderId="128" xfId="0" applyFill="1" applyBorder="1" applyAlignment="1">
      <alignment horizontal="center"/>
    </xf>
    <xf numFmtId="0" fontId="0" fillId="21" borderId="128" xfId="0" applyFill="1" applyBorder="1"/>
    <xf numFmtId="0" fontId="2" fillId="21" borderId="129" xfId="0" applyFont="1" applyFill="1" applyBorder="1" applyAlignment="1">
      <alignment horizontal="center"/>
    </xf>
    <xf numFmtId="44" fontId="0" fillId="0" borderId="130" xfId="0" applyNumberFormat="1" applyBorder="1"/>
    <xf numFmtId="44" fontId="0" fillId="0" borderId="131" xfId="0" applyNumberFormat="1" applyBorder="1"/>
    <xf numFmtId="0" fontId="0" fillId="0" borderId="132" xfId="0" applyBorder="1"/>
    <xf numFmtId="44" fontId="0" fillId="0" borderId="0" xfId="0" applyNumberFormat="1"/>
    <xf numFmtId="0" fontId="0" fillId="29" borderId="133" xfId="0" applyFill="1" applyBorder="1"/>
    <xf numFmtId="0" fontId="0" fillId="29" borderId="134" xfId="0" applyFill="1" applyBorder="1" applyAlignment="1">
      <alignment horizontal="center"/>
    </xf>
    <xf numFmtId="0" fontId="0" fillId="29" borderId="134" xfId="0" applyFill="1" applyBorder="1"/>
    <xf numFmtId="0" fontId="2" fillId="29" borderId="135" xfId="0" applyFont="1" applyFill="1" applyBorder="1" applyAlignment="1">
      <alignment horizontal="center"/>
    </xf>
    <xf numFmtId="0" fontId="0" fillId="0" borderId="136" xfId="0" applyBorder="1"/>
    <xf numFmtId="44" fontId="0" fillId="0" borderId="137" xfId="0" applyNumberFormat="1" applyBorder="1"/>
    <xf numFmtId="44" fontId="0" fillId="0" borderId="138" xfId="0" applyNumberFormat="1" applyBorder="1"/>
    <xf numFmtId="44" fontId="0" fillId="0" borderId="136" xfId="2" applyFont="1" applyBorder="1"/>
    <xf numFmtId="0" fontId="0" fillId="0" borderId="138" xfId="0" applyBorder="1"/>
    <xf numFmtId="44" fontId="0" fillId="0" borderId="136" xfId="0" applyNumberFormat="1" applyBorder="1"/>
    <xf numFmtId="0" fontId="0" fillId="21" borderId="133" xfId="0" applyFill="1" applyBorder="1"/>
    <xf numFmtId="0" fontId="0" fillId="21" borderId="134" xfId="0" applyFill="1" applyBorder="1" applyAlignment="1">
      <alignment horizontal="center"/>
    </xf>
    <xf numFmtId="0" fontId="0" fillId="21" borderId="134" xfId="0" applyFill="1" applyBorder="1"/>
    <xf numFmtId="0" fontId="2" fillId="21" borderId="135" xfId="0" applyFont="1" applyFill="1" applyBorder="1" applyAlignment="1">
      <alignment horizontal="center"/>
    </xf>
    <xf numFmtId="44" fontId="0" fillId="30" borderId="136" xfId="0" applyNumberFormat="1" applyFill="1" applyBorder="1"/>
    <xf numFmtId="44" fontId="0" fillId="30" borderId="136" xfId="2" applyFont="1" applyFill="1" applyBorder="1"/>
    <xf numFmtId="44" fontId="0" fillId="0" borderId="137" xfId="2" applyFont="1" applyFill="1" applyBorder="1"/>
    <xf numFmtId="0" fontId="0" fillId="0" borderId="137" xfId="0" applyBorder="1"/>
    <xf numFmtId="44" fontId="0" fillId="0" borderId="137" xfId="2" applyFont="1" applyBorder="1"/>
    <xf numFmtId="0" fontId="0" fillId="16" borderId="133" xfId="0" applyFill="1" applyBorder="1"/>
    <xf numFmtId="0" fontId="0" fillId="16" borderId="134" xfId="0" applyFill="1" applyBorder="1" applyAlignment="1">
      <alignment horizontal="center"/>
    </xf>
    <xf numFmtId="0" fontId="0" fillId="16" borderId="134" xfId="0" applyFill="1" applyBorder="1"/>
    <xf numFmtId="0" fontId="2" fillId="16" borderId="135" xfId="0" applyFont="1" applyFill="1" applyBorder="1" applyAlignment="1">
      <alignment horizontal="center"/>
    </xf>
    <xf numFmtId="44" fontId="0" fillId="30" borderId="137" xfId="2" applyFont="1" applyFill="1" applyBorder="1"/>
    <xf numFmtId="44" fontId="0" fillId="30" borderId="137" xfId="0" applyNumberFormat="1" applyFill="1" applyBorder="1"/>
    <xf numFmtId="0" fontId="0" fillId="0" borderId="139" xfId="0" applyBorder="1"/>
    <xf numFmtId="0" fontId="0" fillId="0" borderId="140" xfId="0" applyBorder="1" applyAlignment="1">
      <alignment horizontal="center"/>
    </xf>
    <xf numFmtId="0" fontId="0" fillId="0" borderId="140" xfId="0" applyBorder="1"/>
    <xf numFmtId="0" fontId="2" fillId="0" borderId="141" xfId="0" applyFont="1" applyBorder="1" applyAlignment="1">
      <alignment horizontal="center"/>
    </xf>
    <xf numFmtId="0" fontId="0" fillId="0" borderId="142" xfId="0" applyBorder="1"/>
    <xf numFmtId="0" fontId="0" fillId="0" borderId="143" xfId="0" applyBorder="1" applyAlignment="1">
      <alignment horizontal="center"/>
    </xf>
    <xf numFmtId="0" fontId="0" fillId="0" borderId="143" xfId="0" applyBorder="1"/>
    <xf numFmtId="0" fontId="2" fillId="0" borderId="144" xfId="0" applyFont="1" applyBorder="1" applyAlignment="1">
      <alignment horizontal="center"/>
    </xf>
    <xf numFmtId="14" fontId="0" fillId="0" borderId="0" xfId="0" applyNumberFormat="1" applyAlignment="1">
      <alignment horizontal="left"/>
    </xf>
    <xf numFmtId="44" fontId="0" fillId="0" borderId="0" xfId="2" applyFont="1" applyAlignment="1">
      <alignment horizontal="center"/>
    </xf>
    <xf numFmtId="44" fontId="0" fillId="0" borderId="138" xfId="2" applyFont="1" applyBorder="1"/>
    <xf numFmtId="44" fontId="0" fillId="0" borderId="145" xfId="2" applyFont="1" applyBorder="1"/>
    <xf numFmtId="44" fontId="0" fillId="0" borderId="146" xfId="2" applyFont="1" applyBorder="1"/>
    <xf numFmtId="44" fontId="0" fillId="0" borderId="147" xfId="2" applyFont="1" applyBorder="1"/>
    <xf numFmtId="44" fontId="0" fillId="30" borderId="145" xfId="2" applyFont="1" applyFill="1" applyBorder="1"/>
    <xf numFmtId="44" fontId="0" fillId="30" borderId="146" xfId="2" applyFont="1" applyFill="1" applyBorder="1"/>
    <xf numFmtId="44" fontId="0" fillId="0" borderId="148" xfId="2" applyFont="1" applyBorder="1"/>
    <xf numFmtId="44" fontId="0" fillId="0" borderId="149" xfId="2" applyFont="1" applyBorder="1"/>
    <xf numFmtId="44" fontId="0" fillId="0" borderId="150" xfId="2" applyFont="1" applyBorder="1"/>
    <xf numFmtId="44" fontId="2" fillId="0" borderId="125" xfId="2" applyFont="1" applyBorder="1"/>
    <xf numFmtId="44" fontId="2" fillId="0" borderId="13" xfId="2" applyFont="1" applyBorder="1"/>
    <xf numFmtId="44" fontId="2" fillId="0" borderId="126" xfId="2" applyFont="1" applyBorder="1"/>
    <xf numFmtId="44" fontId="2" fillId="0" borderId="15" xfId="2" applyFont="1" applyBorder="1"/>
    <xf numFmtId="10" fontId="2" fillId="0" borderId="151" xfId="1" applyNumberFormat="1" applyFont="1" applyBorder="1" applyAlignment="1">
      <alignment horizontal="center"/>
    </xf>
    <xf numFmtId="10" fontId="2" fillId="0" borderId="152" xfId="1" applyNumberFormat="1" applyFont="1" applyBorder="1" applyAlignment="1">
      <alignment horizontal="center"/>
    </xf>
    <xf numFmtId="10" fontId="2" fillId="0" borderId="153" xfId="1" applyNumberFormat="1" applyFont="1" applyBorder="1" applyAlignment="1">
      <alignment horizontal="center"/>
    </xf>
    <xf numFmtId="10" fontId="2" fillId="0" borderId="58" xfId="1" applyNumberFormat="1" applyFont="1" applyBorder="1" applyAlignment="1">
      <alignment horizontal="center"/>
    </xf>
    <xf numFmtId="0" fontId="10" fillId="4" borderId="0" xfId="0" applyFont="1" applyFill="1" applyAlignment="1">
      <alignment horizontal="center" wrapText="1"/>
    </xf>
    <xf numFmtId="0" fontId="10" fillId="4" borderId="0" xfId="0" applyFont="1" applyFill="1" applyAlignment="1">
      <alignment horizontal="center" vertical="center" wrapText="1"/>
    </xf>
    <xf numFmtId="0" fontId="46" fillId="12" borderId="1" xfId="0" applyFont="1" applyFill="1" applyBorder="1" applyAlignment="1">
      <alignment horizontal="center" wrapText="1"/>
    </xf>
    <xf numFmtId="0" fontId="46" fillId="13" borderId="1" xfId="0" applyFont="1" applyFill="1" applyBorder="1" applyAlignment="1">
      <alignment horizontal="center" wrapText="1"/>
    </xf>
    <xf numFmtId="0" fontId="46" fillId="14" borderId="1" xfId="0" applyFont="1" applyFill="1" applyBorder="1" applyAlignment="1">
      <alignment horizontal="center" wrapText="1"/>
    </xf>
    <xf numFmtId="0" fontId="21" fillId="64" borderId="0" xfId="0" applyFont="1" applyFill="1" applyAlignment="1">
      <alignment horizontal="center" vertical="center" wrapText="1"/>
    </xf>
    <xf numFmtId="0" fontId="21" fillId="64" borderId="1" xfId="0" applyFont="1" applyFill="1" applyBorder="1" applyAlignment="1">
      <alignment horizontal="center" vertical="center" wrapText="1"/>
    </xf>
    <xf numFmtId="0" fontId="48" fillId="64" borderId="1" xfId="0" applyFont="1" applyFill="1" applyBorder="1" applyAlignment="1">
      <alignment horizontal="center" vertical="center" wrapText="1"/>
    </xf>
    <xf numFmtId="0" fontId="31" fillId="6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0" fillId="3" borderId="78" xfId="0" applyFill="1" applyBorder="1" applyAlignment="1">
      <alignment horizontal="left" vertical="center" wrapText="1"/>
    </xf>
    <xf numFmtId="0" fontId="0" fillId="21" borderId="69" xfId="0" applyFill="1" applyBorder="1" applyAlignment="1">
      <alignment horizontal="center" vertical="center"/>
    </xf>
    <xf numFmtId="166" fontId="0" fillId="21" borderId="69" xfId="2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46" fillId="63" borderId="1" xfId="0" applyFont="1" applyFill="1" applyBorder="1" applyAlignment="1">
      <alignment horizontal="center" wrapText="1"/>
    </xf>
    <xf numFmtId="0" fontId="46" fillId="3" borderId="1" xfId="0" applyFont="1" applyFill="1" applyBorder="1" applyAlignment="1">
      <alignment horizontal="center"/>
    </xf>
    <xf numFmtId="9" fontId="46" fillId="3" borderId="1" xfId="0" applyNumberFormat="1" applyFont="1" applyFill="1" applyBorder="1" applyAlignment="1">
      <alignment horizontal="center"/>
    </xf>
    <xf numFmtId="0" fontId="7" fillId="3" borderId="1" xfId="0" applyFont="1" applyFill="1" applyBorder="1"/>
    <xf numFmtId="0" fontId="0" fillId="0" borderId="1" xfId="0" applyBorder="1"/>
    <xf numFmtId="0" fontId="2" fillId="0" borderId="0" xfId="0" applyFont="1"/>
    <xf numFmtId="0" fontId="5" fillId="6" borderId="1" xfId="0" applyFont="1" applyFill="1" applyBorder="1" applyAlignment="1">
      <alignment horizontal="center" wrapText="1"/>
    </xf>
    <xf numFmtId="0" fontId="5" fillId="10" borderId="1" xfId="0" applyFont="1" applyFill="1" applyBorder="1" applyAlignment="1">
      <alignment horizontal="center" wrapText="1"/>
    </xf>
    <xf numFmtId="3" fontId="5" fillId="10" borderId="1" xfId="0" applyNumberFormat="1" applyFont="1" applyFill="1" applyBorder="1" applyAlignment="1">
      <alignment horizontal="center" wrapText="1"/>
    </xf>
    <xf numFmtId="0" fontId="49" fillId="9" borderId="1" xfId="0" applyFont="1" applyFill="1" applyBorder="1" applyAlignment="1">
      <alignment wrapText="1"/>
    </xf>
    <xf numFmtId="0" fontId="5" fillId="9" borderId="1" xfId="0" applyFont="1" applyFill="1" applyBorder="1" applyAlignment="1">
      <alignment horizontal="center" wrapText="1"/>
    </xf>
    <xf numFmtId="0" fontId="49" fillId="22" borderId="1" xfId="0" applyFont="1" applyFill="1" applyBorder="1" applyAlignment="1">
      <alignment wrapText="1"/>
    </xf>
    <xf numFmtId="0" fontId="5" fillId="22" borderId="1" xfId="0" applyFont="1" applyFill="1" applyBorder="1" applyAlignment="1">
      <alignment horizontal="center" wrapText="1"/>
    </xf>
    <xf numFmtId="0" fontId="49" fillId="62" borderId="1" xfId="0" applyFont="1" applyFill="1" applyBorder="1" applyAlignment="1">
      <alignment wrapText="1"/>
    </xf>
    <xf numFmtId="0" fontId="5" fillId="62" borderId="1" xfId="0" applyFont="1" applyFill="1" applyBorder="1" applyAlignment="1">
      <alignment horizontal="center" wrapText="1"/>
    </xf>
    <xf numFmtId="0" fontId="49" fillId="18" borderId="1" xfId="0" applyFont="1" applyFill="1" applyBorder="1" applyAlignment="1">
      <alignment wrapText="1"/>
    </xf>
    <xf numFmtId="0" fontId="5" fillId="18" borderId="1" xfId="0" applyFont="1" applyFill="1" applyBorder="1" applyAlignment="1">
      <alignment horizontal="center" wrapText="1"/>
    </xf>
    <xf numFmtId="0" fontId="14" fillId="0" borderId="0" xfId="0" applyFont="1"/>
    <xf numFmtId="0" fontId="5" fillId="3" borderId="1" xfId="0" applyFont="1" applyFill="1" applyBorder="1" applyAlignment="1">
      <alignment horizontal="center"/>
    </xf>
    <xf numFmtId="9" fontId="5" fillId="3" borderId="1" xfId="0" applyNumberFormat="1" applyFont="1" applyFill="1" applyBorder="1" applyAlignment="1">
      <alignment horizontal="center"/>
    </xf>
    <xf numFmtId="0" fontId="49" fillId="7" borderId="1" xfId="0" applyFont="1" applyFill="1" applyBorder="1" applyAlignment="1">
      <alignment wrapText="1"/>
    </xf>
    <xf numFmtId="0" fontId="49" fillId="11" borderId="1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wrapText="1"/>
    </xf>
    <xf numFmtId="0" fontId="28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center" wrapText="1"/>
    </xf>
    <xf numFmtId="0" fontId="4" fillId="0" borderId="78" xfId="0" applyFont="1" applyBorder="1" applyAlignment="1">
      <alignment horizontal="center" wrapText="1"/>
    </xf>
    <xf numFmtId="3" fontId="46" fillId="63" borderId="1" xfId="0" applyNumberFormat="1" applyFont="1" applyFill="1" applyBorder="1" applyAlignment="1">
      <alignment horizontal="center" wrapText="1"/>
    </xf>
    <xf numFmtId="0" fontId="22" fillId="3" borderId="0" xfId="0" applyFont="1" applyFill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0" fillId="3" borderId="0" xfId="0" applyFont="1" applyFill="1" applyAlignment="1">
      <alignment horizontal="left" vertical="center" wrapText="1"/>
    </xf>
    <xf numFmtId="165" fontId="0" fillId="3" borderId="70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horizontal="left" wrapText="1"/>
    </xf>
    <xf numFmtId="165" fontId="0" fillId="3" borderId="70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7" fillId="19" borderId="22" xfId="0" applyFont="1" applyFill="1" applyBorder="1" applyAlignment="1">
      <alignment horizontal="center" vertical="center" wrapText="1"/>
    </xf>
    <xf numFmtId="0" fontId="27" fillId="20" borderId="77" xfId="0" applyFont="1" applyFill="1" applyBorder="1" applyAlignment="1">
      <alignment horizontal="center" vertical="center" wrapText="1"/>
    </xf>
    <xf numFmtId="0" fontId="28" fillId="3" borderId="70" xfId="0" applyFont="1" applyFill="1" applyBorder="1" applyAlignment="1" applyProtection="1">
      <alignment horizontal="center" vertical="center" wrapText="1"/>
      <protection locked="0"/>
    </xf>
    <xf numFmtId="0" fontId="28" fillId="3" borderId="78" xfId="0" applyFont="1" applyFill="1" applyBorder="1" applyAlignment="1" applyProtection="1">
      <alignment horizontal="center" vertical="center" wrapText="1"/>
      <protection locked="0"/>
    </xf>
    <xf numFmtId="0" fontId="28" fillId="0" borderId="78" xfId="0" applyFont="1" applyBorder="1" applyAlignment="1" applyProtection="1">
      <alignment horizontal="center" vertical="center" wrapText="1"/>
      <protection locked="0"/>
    </xf>
    <xf numFmtId="0" fontId="28" fillId="20" borderId="65" xfId="0" applyFont="1" applyFill="1" applyBorder="1" applyAlignment="1" applyProtection="1">
      <alignment horizontal="center" vertical="center" wrapText="1"/>
      <protection locked="0"/>
    </xf>
    <xf numFmtId="0" fontId="29" fillId="3" borderId="42" xfId="0" applyFont="1" applyFill="1" applyBorder="1" applyAlignment="1">
      <alignment horizontal="left" vertical="top" wrapText="1" readingOrder="1"/>
    </xf>
    <xf numFmtId="0" fontId="29" fillId="3" borderId="1" xfId="0" applyFont="1" applyFill="1" applyBorder="1" applyAlignment="1">
      <alignment horizontal="left" vertical="top" wrapText="1" readingOrder="1"/>
    </xf>
    <xf numFmtId="0" fontId="28" fillId="3" borderId="42" xfId="0" applyFont="1" applyFill="1" applyBorder="1" applyAlignment="1" applyProtection="1">
      <alignment horizontal="left" vertical="center" wrapText="1"/>
      <protection locked="0"/>
    </xf>
    <xf numFmtId="0" fontId="28" fillId="3" borderId="70" xfId="0" applyFont="1" applyFill="1" applyBorder="1" applyAlignment="1" applyProtection="1">
      <alignment horizontal="left" vertical="center" wrapText="1"/>
      <protection locked="0"/>
    </xf>
    <xf numFmtId="0" fontId="29" fillId="3" borderId="121" xfId="0" applyFont="1" applyFill="1" applyBorder="1" applyAlignment="1">
      <alignment horizontal="left" vertical="top" wrapText="1" readingOrder="1"/>
    </xf>
    <xf numFmtId="0" fontId="28" fillId="3" borderId="121" xfId="0" applyFont="1" applyFill="1" applyBorder="1" applyAlignment="1">
      <alignment horizontal="left"/>
    </xf>
    <xf numFmtId="0" fontId="28" fillId="0" borderId="121" xfId="0" applyFont="1" applyBorder="1" applyAlignment="1" applyProtection="1">
      <alignment horizontal="left" vertical="center" wrapText="1"/>
      <protection locked="0"/>
    </xf>
    <xf numFmtId="0" fontId="28" fillId="3" borderId="121" xfId="0" applyFont="1" applyFill="1" applyBorder="1" applyAlignment="1" applyProtection="1">
      <alignment horizontal="left" vertical="center" wrapText="1"/>
      <protection locked="0"/>
    </xf>
    <xf numFmtId="0" fontId="28" fillId="0" borderId="121" xfId="0" applyFont="1" applyBorder="1"/>
    <xf numFmtId="0" fontId="51" fillId="0" borderId="80" xfId="0" applyFont="1" applyBorder="1" applyAlignment="1">
      <alignment horizontal="center" vertical="top" wrapText="1" readingOrder="1"/>
    </xf>
    <xf numFmtId="164" fontId="51" fillId="0" borderId="80" xfId="0" applyNumberFormat="1" applyFont="1" applyBorder="1" applyAlignment="1">
      <alignment horizontal="center" vertical="top" wrapText="1" readingOrder="1"/>
    </xf>
    <xf numFmtId="0" fontId="28" fillId="3" borderId="0" xfId="0" applyFont="1" applyFill="1" applyAlignment="1">
      <alignment horizontal="center" wrapText="1"/>
    </xf>
    <xf numFmtId="0" fontId="28" fillId="0" borderId="0" xfId="0" applyFont="1" applyAlignment="1">
      <alignment wrapText="1"/>
    </xf>
    <xf numFmtId="0" fontId="50" fillId="3" borderId="120" xfId="0" applyFont="1" applyFill="1" applyBorder="1" applyAlignment="1" applyProtection="1">
      <alignment horizontal="left" vertical="top" wrapText="1"/>
      <protection hidden="1"/>
    </xf>
    <xf numFmtId="0" fontId="28" fillId="0" borderId="0" xfId="0" applyFont="1" applyAlignment="1">
      <alignment horizontal="center" wrapText="1"/>
    </xf>
    <xf numFmtId="0" fontId="52" fillId="0" borderId="0" xfId="0" applyFont="1" applyAlignment="1">
      <alignment wrapText="1"/>
    </xf>
    <xf numFmtId="0" fontId="29" fillId="3" borderId="0" xfId="0" applyFont="1" applyFill="1" applyAlignment="1">
      <alignment horizontal="center" vertical="top" wrapText="1" readingOrder="1"/>
    </xf>
    <xf numFmtId="0" fontId="29" fillId="0" borderId="0" xfId="0" applyFont="1" applyAlignment="1">
      <alignment horizontal="center" vertical="top" wrapText="1" readingOrder="1"/>
    </xf>
    <xf numFmtId="0" fontId="28" fillId="0" borderId="0" xfId="0" applyFont="1" applyAlignment="1" applyProtection="1">
      <alignment horizontal="center" vertical="center" wrapText="1"/>
      <protection locked="0"/>
    </xf>
    <xf numFmtId="0" fontId="50" fillId="3" borderId="0" xfId="0" applyFont="1" applyFill="1" applyAlignment="1" applyProtection="1">
      <alignment horizontal="left" vertical="top" wrapText="1"/>
      <protection hidden="1"/>
    </xf>
    <xf numFmtId="0" fontId="0" fillId="3" borderId="78" xfId="0" applyFill="1" applyBorder="1" applyAlignment="1">
      <alignment horizontal="left" wrapText="1"/>
    </xf>
    <xf numFmtId="0" fontId="7" fillId="3" borderId="69" xfId="0" applyFont="1" applyFill="1" applyBorder="1" applyAlignment="1">
      <alignment horizontal="left"/>
    </xf>
    <xf numFmtId="0" fontId="7" fillId="3" borderId="78" xfId="0" applyFont="1" applyFill="1" applyBorder="1" applyAlignment="1">
      <alignment horizontal="left"/>
    </xf>
    <xf numFmtId="0" fontId="28" fillId="3" borderId="78" xfId="0" applyFont="1" applyFill="1" applyBorder="1" applyAlignment="1" applyProtection="1">
      <alignment horizontal="left" vertical="center" wrapText="1"/>
      <protection locked="0"/>
    </xf>
    <xf numFmtId="0" fontId="28" fillId="0" borderId="78" xfId="0" applyFont="1" applyBorder="1" applyAlignment="1" applyProtection="1">
      <alignment horizontal="left" vertical="center" wrapText="1"/>
      <protection locked="0"/>
    </xf>
    <xf numFmtId="0" fontId="28" fillId="0" borderId="42" xfId="0" applyFont="1" applyBorder="1" applyAlignment="1">
      <alignment horizontal="left"/>
    </xf>
    <xf numFmtId="17" fontId="28" fillId="18" borderId="33" xfId="0" applyNumberFormat="1" applyFont="1" applyFill="1" applyBorder="1" applyAlignment="1">
      <alignment horizontal="left" textRotation="90"/>
    </xf>
    <xf numFmtId="0" fontId="7" fillId="3" borderId="78" xfId="0" applyFont="1" applyFill="1" applyBorder="1" applyAlignment="1">
      <alignment horizontal="center" vertical="center"/>
    </xf>
    <xf numFmtId="3" fontId="46" fillId="65" borderId="1" xfId="0" applyNumberFormat="1" applyFont="1" applyFill="1" applyBorder="1" applyAlignment="1">
      <alignment horizontal="center" wrapText="1"/>
    </xf>
    <xf numFmtId="3" fontId="46" fillId="13" borderId="1" xfId="0" applyNumberFormat="1" applyFont="1" applyFill="1" applyBorder="1" applyAlignment="1">
      <alignment horizontal="center" wrapText="1"/>
    </xf>
    <xf numFmtId="0" fontId="28" fillId="0" borderId="4" xfId="0" applyFont="1" applyBorder="1"/>
    <xf numFmtId="0" fontId="28" fillId="3" borderId="0" xfId="0" applyFont="1" applyFill="1" applyAlignment="1">
      <alignment horizontal="center"/>
    </xf>
    <xf numFmtId="0" fontId="28" fillId="0" borderId="78" xfId="0" applyFont="1" applyBorder="1"/>
    <xf numFmtId="0" fontId="28" fillId="0" borderId="4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53" fillId="0" borderId="0" xfId="0" applyFont="1"/>
    <xf numFmtId="0" fontId="53" fillId="3" borderId="70" xfId="0" applyFont="1" applyFill="1" applyBorder="1" applyAlignment="1">
      <alignment horizontal="left" vertical="center" wrapText="1"/>
    </xf>
    <xf numFmtId="0" fontId="53" fillId="3" borderId="70" xfId="0" applyFont="1" applyFill="1" applyBorder="1" applyAlignment="1">
      <alignment horizontal="left" vertical="center"/>
    </xf>
    <xf numFmtId="0" fontId="53" fillId="3" borderId="78" xfId="0" applyFont="1" applyFill="1" applyBorder="1" applyAlignment="1">
      <alignment horizontal="left" vertical="center"/>
    </xf>
    <xf numFmtId="0" fontId="53" fillId="0" borderId="1" xfId="0" applyFont="1" applyBorder="1"/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wrapText="1"/>
    </xf>
    <xf numFmtId="0" fontId="0" fillId="3" borderId="70" xfId="0" applyFill="1" applyBorder="1" applyAlignment="1">
      <alignment horizontal="left" vertical="center"/>
    </xf>
    <xf numFmtId="166" fontId="0" fillId="21" borderId="69" xfId="2" applyNumberFormat="1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17" fontId="53" fillId="3" borderId="70" xfId="0" applyNumberFormat="1" applyFont="1" applyFill="1" applyBorder="1" applyAlignment="1">
      <alignment horizontal="left"/>
    </xf>
    <xf numFmtId="17" fontId="0" fillId="3" borderId="70" xfId="0" applyNumberFormat="1" applyFill="1" applyBorder="1" applyAlignment="1">
      <alignment horizontal="left" wrapText="1"/>
    </xf>
    <xf numFmtId="0" fontId="28" fillId="0" borderId="79" xfId="0" applyFont="1" applyBorder="1"/>
    <xf numFmtId="0" fontId="28" fillId="30" borderId="1" xfId="0" applyFont="1" applyFill="1" applyBorder="1"/>
    <xf numFmtId="0" fontId="28" fillId="30" borderId="1" xfId="0" applyFont="1" applyFill="1" applyBorder="1" applyAlignment="1">
      <alignment horizontal="center"/>
    </xf>
    <xf numFmtId="0" fontId="29" fillId="30" borderId="1" xfId="0" applyFont="1" applyFill="1" applyBorder="1" applyAlignment="1">
      <alignment horizontal="center" vertical="top" wrapText="1" readingOrder="1"/>
    </xf>
    <xf numFmtId="0" fontId="28" fillId="30" borderId="42" xfId="0" applyFont="1" applyFill="1" applyBorder="1" applyAlignment="1">
      <alignment horizontal="left"/>
    </xf>
    <xf numFmtId="0" fontId="28" fillId="30" borderId="70" xfId="0" applyFont="1" applyFill="1" applyBorder="1" applyAlignment="1" applyProtection="1">
      <alignment horizontal="left" vertical="center" wrapText="1"/>
      <protection locked="0"/>
    </xf>
    <xf numFmtId="0" fontId="28" fillId="30" borderId="70" xfId="0" applyFont="1" applyFill="1" applyBorder="1" applyAlignment="1">
      <alignment horizontal="left"/>
    </xf>
    <xf numFmtId="0" fontId="28" fillId="30" borderId="78" xfId="0" applyFont="1" applyFill="1" applyBorder="1" applyAlignment="1" applyProtection="1">
      <alignment horizontal="left" vertical="center" wrapText="1"/>
      <protection locked="0"/>
    </xf>
    <xf numFmtId="0" fontId="30" fillId="0" borderId="0" xfId="0" applyFont="1"/>
    <xf numFmtId="0" fontId="28" fillId="30" borderId="70" xfId="0" applyFont="1" applyFill="1" applyBorder="1"/>
    <xf numFmtId="0" fontId="28" fillId="30" borderId="70" xfId="0" applyFont="1" applyFill="1" applyBorder="1" applyAlignment="1">
      <alignment horizontal="center"/>
    </xf>
    <xf numFmtId="0" fontId="28" fillId="30" borderId="2" xfId="0" applyFont="1" applyFill="1" applyBorder="1" applyAlignment="1">
      <alignment horizontal="center"/>
    </xf>
    <xf numFmtId="165" fontId="53" fillId="0" borderId="70" xfId="0" applyNumberFormat="1" applyFont="1" applyBorder="1" applyAlignment="1">
      <alignment vertical="center" wrapText="1"/>
    </xf>
    <xf numFmtId="165" fontId="0" fillId="3" borderId="82" xfId="0" applyNumberFormat="1" applyFill="1" applyBorder="1" applyAlignment="1">
      <alignment horizontal="left"/>
    </xf>
    <xf numFmtId="165" fontId="0" fillId="3" borderId="1" xfId="0" applyNumberFormat="1" applyFill="1" applyBorder="1" applyAlignment="1">
      <alignment horizontal="left"/>
    </xf>
    <xf numFmtId="0" fontId="53" fillId="0" borderId="70" xfId="0" applyFont="1" applyBorder="1" applyAlignment="1">
      <alignment vertical="center" wrapText="1"/>
    </xf>
    <xf numFmtId="17" fontId="0" fillId="3" borderId="1" xfId="0" applyNumberFormat="1" applyFill="1" applyBorder="1" applyAlignment="1">
      <alignment horizontal="left"/>
    </xf>
    <xf numFmtId="165" fontId="0" fillId="3" borderId="70" xfId="0" applyNumberFormat="1" applyFill="1" applyBorder="1" applyAlignment="1">
      <alignment horizontal="left" vertical="center" wrapText="1"/>
    </xf>
    <xf numFmtId="0" fontId="0" fillId="0" borderId="78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55" fillId="0" borderId="70" xfId="0" applyFont="1" applyBorder="1" applyAlignment="1">
      <alignment vertical="center" wrapText="1"/>
    </xf>
    <xf numFmtId="0" fontId="28" fillId="3" borderId="70" xfId="0" applyFont="1" applyFill="1" applyBorder="1" applyAlignment="1">
      <alignment horizontal="left" vertical="center"/>
    </xf>
    <xf numFmtId="165" fontId="53" fillId="0" borderId="69" xfId="0" applyNumberFormat="1" applyFont="1" applyBorder="1" applyAlignment="1">
      <alignment vertical="center" wrapText="1"/>
    </xf>
    <xf numFmtId="165" fontId="0" fillId="3" borderId="2" xfId="0" applyNumberFormat="1" applyFill="1" applyBorder="1" applyAlignment="1">
      <alignment horizontal="left" vertical="center" wrapText="1"/>
    </xf>
    <xf numFmtId="0" fontId="53" fillId="0" borderId="69" xfId="0" applyFont="1" applyBorder="1" applyAlignment="1">
      <alignment vertical="center" wrapText="1"/>
    </xf>
    <xf numFmtId="0" fontId="54" fillId="0" borderId="70" xfId="0" applyFont="1" applyBorder="1" applyAlignment="1">
      <alignment vertical="center" wrapText="1"/>
    </xf>
    <xf numFmtId="17" fontId="53" fillId="3" borderId="1" xfId="0" applyNumberFormat="1" applyFont="1" applyFill="1" applyBorder="1" applyAlignment="1">
      <alignment horizontal="left" wrapText="1"/>
    </xf>
    <xf numFmtId="0" fontId="53" fillId="3" borderId="69" xfId="0" applyFont="1" applyFill="1" applyBorder="1" applyAlignment="1">
      <alignment horizontal="left" vertical="center"/>
    </xf>
    <xf numFmtId="8" fontId="56" fillId="0" borderId="0" xfId="0" applyNumberFormat="1" applyFont="1"/>
    <xf numFmtId="0" fontId="28" fillId="3" borderId="42" xfId="0" applyFont="1" applyFill="1" applyBorder="1"/>
    <xf numFmtId="0" fontId="28" fillId="0" borderId="121" xfId="0" applyFont="1" applyBorder="1" applyAlignment="1">
      <alignment horizontal="left"/>
    </xf>
    <xf numFmtId="0" fontId="28" fillId="3" borderId="0" xfId="0" applyFont="1" applyFill="1" applyAlignment="1" applyProtection="1">
      <alignment horizontal="left" vertical="center" wrapText="1"/>
      <protection locked="0"/>
    </xf>
    <xf numFmtId="165" fontId="0" fillId="0" borderId="70" xfId="0" applyNumberFormat="1" applyBorder="1" applyAlignment="1">
      <alignment horizontal="left" vertical="center" wrapText="1"/>
    </xf>
    <xf numFmtId="3" fontId="46" fillId="63" borderId="1" xfId="0" applyNumberFormat="1" applyFont="1" applyFill="1" applyBorder="1" applyAlignment="1">
      <alignment horizontal="left" wrapText="1" indent="5"/>
    </xf>
    <xf numFmtId="0" fontId="0" fillId="21" borderId="0" xfId="0" applyFill="1" applyAlignment="1">
      <alignment wrapText="1"/>
    </xf>
    <xf numFmtId="0" fontId="0" fillId="21" borderId="0" xfId="0" applyFill="1"/>
    <xf numFmtId="0" fontId="28" fillId="30" borderId="70" xfId="0" applyFont="1" applyFill="1" applyBorder="1" applyAlignment="1" applyProtection="1">
      <alignment horizontal="center" vertical="center" wrapText="1"/>
      <protection locked="0"/>
    </xf>
    <xf numFmtId="0" fontId="28" fillId="30" borderId="78" xfId="0" applyFont="1" applyFill="1" applyBorder="1" applyAlignment="1" applyProtection="1">
      <alignment horizontal="center" vertical="center" wrapText="1"/>
      <protection locked="0"/>
    </xf>
    <xf numFmtId="0" fontId="28" fillId="30" borderId="0" xfId="0" applyFont="1" applyFill="1"/>
    <xf numFmtId="0" fontId="58" fillId="66" borderId="166" xfId="0" applyFont="1" applyFill="1" applyBorder="1"/>
    <xf numFmtId="0" fontId="28" fillId="3" borderId="167" xfId="0" applyFont="1" applyFill="1" applyBorder="1" applyAlignment="1" applyProtection="1">
      <alignment horizontal="left" vertical="center" wrapText="1"/>
      <protection locked="0"/>
    </xf>
    <xf numFmtId="0" fontId="28" fillId="3" borderId="69" xfId="0" applyFont="1" applyFill="1" applyBorder="1" applyAlignment="1" applyProtection="1">
      <alignment horizontal="center" vertical="center" wrapText="1"/>
      <protection locked="0"/>
    </xf>
    <xf numFmtId="0" fontId="28" fillId="3" borderId="168" xfId="0" applyFont="1" applyFill="1" applyBorder="1" applyAlignment="1" applyProtection="1">
      <alignment horizontal="left" vertical="center" wrapText="1"/>
      <protection locked="0"/>
    </xf>
    <xf numFmtId="0" fontId="57" fillId="66" borderId="168" xfId="0" applyFont="1" applyFill="1" applyBorder="1"/>
    <xf numFmtId="0" fontId="28" fillId="3" borderId="168" xfId="0" applyFont="1" applyFill="1" applyBorder="1" applyAlignment="1">
      <alignment horizontal="left" vertical="center"/>
    </xf>
    <xf numFmtId="0" fontId="28" fillId="3" borderId="168" xfId="0" applyFont="1" applyFill="1" applyBorder="1" applyAlignment="1" applyProtection="1">
      <alignment horizontal="center" vertical="center" wrapText="1"/>
      <protection locked="0"/>
    </xf>
    <xf numFmtId="0" fontId="28" fillId="0" borderId="168" xfId="0" applyFont="1" applyBorder="1" applyAlignment="1" applyProtection="1">
      <alignment horizontal="left" vertical="center" wrapText="1"/>
      <protection locked="0"/>
    </xf>
    <xf numFmtId="0" fontId="28" fillId="3" borderId="168" xfId="0" applyFont="1" applyFill="1" applyBorder="1" applyAlignment="1">
      <alignment horizontal="left"/>
    </xf>
    <xf numFmtId="0" fontId="28" fillId="3" borderId="168" xfId="0" applyFont="1" applyFill="1" applyBorder="1" applyAlignment="1">
      <alignment horizontal="center"/>
    </xf>
    <xf numFmtId="0" fontId="28" fillId="0" borderId="168" xfId="0" applyFont="1" applyBorder="1" applyAlignment="1" applyProtection="1">
      <alignment horizontal="center" vertical="center" wrapText="1"/>
      <protection locked="0"/>
    </xf>
    <xf numFmtId="0" fontId="28" fillId="20" borderId="165" xfId="0" applyFont="1" applyFill="1" applyBorder="1" applyAlignment="1" applyProtection="1">
      <alignment horizontal="center" vertical="center" wrapText="1"/>
      <protection locked="0"/>
    </xf>
    <xf numFmtId="0" fontId="28" fillId="3" borderId="93" xfId="0" applyFont="1" applyFill="1" applyBorder="1" applyAlignment="1">
      <alignment horizontal="left"/>
    </xf>
    <xf numFmtId="0" fontId="28" fillId="3" borderId="79" xfId="0" applyFont="1" applyFill="1" applyBorder="1" applyAlignment="1">
      <alignment horizontal="left"/>
    </xf>
    <xf numFmtId="0" fontId="28" fillId="3" borderId="79" xfId="0" applyFont="1" applyFill="1" applyBorder="1" applyAlignment="1" applyProtection="1">
      <alignment horizontal="center" vertical="center" wrapText="1"/>
      <protection locked="0"/>
    </xf>
    <xf numFmtId="0" fontId="28" fillId="3" borderId="163" xfId="0" applyFont="1" applyFill="1" applyBorder="1" applyAlignment="1" applyProtection="1">
      <alignment horizontal="center" vertical="center" wrapText="1"/>
      <protection locked="0"/>
    </xf>
    <xf numFmtId="0" fontId="28" fillId="0" borderId="163" xfId="0" applyFont="1" applyBorder="1" applyAlignment="1" applyProtection="1">
      <alignment horizontal="center" vertical="center" wrapText="1"/>
      <protection locked="0"/>
    </xf>
    <xf numFmtId="0" fontId="28" fillId="3" borderId="163" xfId="0" applyFont="1" applyFill="1" applyBorder="1" applyAlignment="1" applyProtection="1">
      <alignment horizontal="left" vertical="center" wrapText="1"/>
      <protection locked="0"/>
    </xf>
    <xf numFmtId="0" fontId="0" fillId="66" borderId="0" xfId="0" applyFill="1" applyAlignment="1">
      <alignment wrapText="1"/>
    </xf>
    <xf numFmtId="0" fontId="0" fillId="0" borderId="0" xfId="0" applyAlignment="1">
      <alignment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79" xfId="0" applyFont="1" applyBorder="1" applyAlignment="1">
      <alignment horizontal="center" vertical="center" textRotation="90" wrapText="1"/>
    </xf>
    <xf numFmtId="0" fontId="13" fillId="0" borderId="55" xfId="0" applyFont="1" applyBorder="1" applyAlignment="1">
      <alignment horizontal="center" vertical="center" textRotation="90" wrapText="1"/>
    </xf>
    <xf numFmtId="0" fontId="13" fillId="0" borderId="81" xfId="0" applyFont="1" applyBorder="1" applyAlignment="1">
      <alignment horizontal="center" vertical="center" textRotation="90" wrapText="1"/>
    </xf>
    <xf numFmtId="0" fontId="13" fillId="0" borderId="65" xfId="0" applyFont="1" applyBorder="1" applyAlignment="1">
      <alignment horizontal="center" vertical="center" textRotation="90" wrapText="1"/>
    </xf>
    <xf numFmtId="0" fontId="13" fillId="0" borderId="69" xfId="0" applyFont="1" applyBorder="1" applyAlignment="1">
      <alignment horizontal="center" vertical="center" textRotation="90" wrapText="1"/>
    </xf>
    <xf numFmtId="0" fontId="15" fillId="10" borderId="1" xfId="0" applyFont="1" applyFill="1" applyBorder="1" applyAlignment="1">
      <alignment horizontal="center" vertical="center" textRotation="90" wrapText="1"/>
    </xf>
    <xf numFmtId="0" fontId="47" fillId="6" borderId="1" xfId="0" applyFont="1" applyFill="1" applyBorder="1" applyAlignment="1">
      <alignment horizontal="center" vertical="center" textRotation="90" wrapText="1"/>
    </xf>
    <xf numFmtId="0" fontId="15" fillId="8" borderId="1" xfId="0" applyFont="1" applyFill="1" applyBorder="1" applyAlignment="1">
      <alignment horizontal="center" vertical="center" textRotation="90" wrapText="1" readingOrder="1"/>
    </xf>
    <xf numFmtId="9" fontId="15" fillId="62" borderId="3" xfId="1" applyFont="1" applyFill="1" applyBorder="1" applyAlignment="1">
      <alignment horizontal="center" vertical="center" textRotation="90"/>
    </xf>
    <xf numFmtId="9" fontId="15" fillId="62" borderId="79" xfId="1" applyFont="1" applyFill="1" applyBorder="1" applyAlignment="1">
      <alignment horizontal="center" vertical="center" textRotation="90"/>
    </xf>
    <xf numFmtId="9" fontId="15" fillId="62" borderId="55" xfId="1" applyFont="1" applyFill="1" applyBorder="1" applyAlignment="1">
      <alignment horizontal="center" vertical="center" textRotation="90"/>
    </xf>
    <xf numFmtId="9" fontId="15" fillId="62" borderId="81" xfId="1" applyFont="1" applyFill="1" applyBorder="1" applyAlignment="1">
      <alignment horizontal="center" vertical="center" textRotation="90"/>
    </xf>
    <xf numFmtId="9" fontId="15" fillId="62" borderId="65" xfId="1" applyFont="1" applyFill="1" applyBorder="1" applyAlignment="1">
      <alignment horizontal="center" vertical="center" textRotation="90"/>
    </xf>
    <xf numFmtId="9" fontId="15" fillId="62" borderId="69" xfId="1" applyFont="1" applyFill="1" applyBorder="1" applyAlignment="1">
      <alignment horizontal="center" vertical="center" textRotation="90"/>
    </xf>
    <xf numFmtId="9" fontId="15" fillId="2" borderId="1" xfId="1" applyFont="1" applyFill="1" applyBorder="1" applyAlignment="1">
      <alignment horizontal="center" vertical="center" textRotation="90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70" xfId="0" applyNumberFormat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/>
    </xf>
    <xf numFmtId="0" fontId="8" fillId="2" borderId="164" xfId="0" applyFont="1" applyFill="1" applyBorder="1" applyAlignment="1">
      <alignment horizontal="left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4" borderId="0" xfId="0" applyFont="1" applyFill="1" applyAlignment="1">
      <alignment horizontal="center" wrapText="1"/>
    </xf>
    <xf numFmtId="0" fontId="10" fillId="4" borderId="76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horizontal="center" vertical="center" textRotation="90" wrapText="1"/>
    </xf>
    <xf numFmtId="0" fontId="15" fillId="10" borderId="11" xfId="0" applyFont="1" applyFill="1" applyBorder="1" applyAlignment="1">
      <alignment horizontal="center" vertical="center" textRotation="90" wrapText="1"/>
    </xf>
    <xf numFmtId="0" fontId="15" fillId="10" borderId="16" xfId="0" applyFont="1" applyFill="1" applyBorder="1" applyAlignment="1">
      <alignment horizontal="center" vertical="center" textRotation="90" wrapText="1"/>
    </xf>
    <xf numFmtId="0" fontId="14" fillId="11" borderId="30" xfId="0" applyFont="1" applyFill="1" applyBorder="1" applyAlignment="1">
      <alignment horizontal="left" vertical="center"/>
    </xf>
    <xf numFmtId="0" fontId="14" fillId="11" borderId="34" xfId="0" applyFont="1" applyFill="1" applyBorder="1" applyAlignment="1">
      <alignment horizontal="left" vertical="center"/>
    </xf>
    <xf numFmtId="0" fontId="14" fillId="11" borderId="37" xfId="0" applyFont="1" applyFill="1" applyBorder="1" applyAlignment="1">
      <alignment horizontal="left" vertical="center"/>
    </xf>
    <xf numFmtId="0" fontId="14" fillId="11" borderId="40" xfId="0" applyFont="1" applyFill="1" applyBorder="1" applyAlignment="1">
      <alignment horizontal="left" vertical="center"/>
    </xf>
    <xf numFmtId="0" fontId="14" fillId="10" borderId="41" xfId="0" applyFont="1" applyFill="1" applyBorder="1" applyAlignment="1">
      <alignment horizontal="left" vertical="center"/>
    </xf>
    <xf numFmtId="0" fontId="14" fillId="10" borderId="42" xfId="0" applyFont="1" applyFill="1" applyBorder="1" applyAlignment="1">
      <alignment horizontal="left" vertical="center"/>
    </xf>
    <xf numFmtId="0" fontId="14" fillId="10" borderId="44" xfId="0" applyFont="1" applyFill="1" applyBorder="1" applyAlignment="1">
      <alignment horizontal="left" vertical="center"/>
    </xf>
    <xf numFmtId="0" fontId="16" fillId="8" borderId="6" xfId="0" applyFont="1" applyFill="1" applyBorder="1" applyAlignment="1">
      <alignment horizontal="center" vertical="center" textRotation="90" readingOrder="1"/>
    </xf>
    <xf numFmtId="0" fontId="16" fillId="8" borderId="16" xfId="0" applyFont="1" applyFill="1" applyBorder="1" applyAlignment="1">
      <alignment horizontal="center" vertical="center" textRotation="90" readingOrder="1"/>
    </xf>
    <xf numFmtId="0" fontId="2" fillId="10" borderId="10" xfId="0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14" fillId="13" borderId="52" xfId="0" applyFont="1" applyFill="1" applyBorder="1" applyAlignment="1">
      <alignment horizontal="left"/>
    </xf>
    <xf numFmtId="0" fontId="14" fillId="13" borderId="53" xfId="0" applyFont="1" applyFill="1" applyBorder="1" applyAlignment="1">
      <alignment horizontal="left"/>
    </xf>
    <xf numFmtId="0" fontId="14" fillId="13" borderId="37" xfId="0" applyFont="1" applyFill="1" applyBorder="1" applyAlignment="1">
      <alignment horizontal="left"/>
    </xf>
    <xf numFmtId="0" fontId="14" fillId="13" borderId="56" xfId="0" applyFont="1" applyFill="1" applyBorder="1" applyAlignment="1">
      <alignment horizontal="left"/>
    </xf>
    <xf numFmtId="0" fontId="14" fillId="13" borderId="61" xfId="0" applyFont="1" applyFill="1" applyBorder="1" applyAlignment="1">
      <alignment horizontal="left"/>
    </xf>
    <xf numFmtId="0" fontId="14" fillId="13" borderId="62" xfId="0" applyFont="1" applyFill="1" applyBorder="1" applyAlignment="1">
      <alignment horizontal="left"/>
    </xf>
    <xf numFmtId="0" fontId="14" fillId="13" borderId="41" xfId="0" applyFont="1" applyFill="1" applyBorder="1" applyAlignment="1">
      <alignment horizontal="left" vertical="center"/>
    </xf>
    <xf numFmtId="0" fontId="14" fillId="13" borderId="42" xfId="0" applyFont="1" applyFill="1" applyBorder="1" applyAlignment="1">
      <alignment horizontal="left" vertical="center"/>
    </xf>
    <xf numFmtId="0" fontId="14" fillId="13" borderId="57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14" fillId="13" borderId="59" xfId="0" applyFont="1" applyFill="1" applyBorder="1" applyAlignment="1">
      <alignment horizontal="left"/>
    </xf>
    <xf numFmtId="0" fontId="14" fillId="13" borderId="60" xfId="0" applyFont="1" applyFill="1" applyBorder="1" applyAlignment="1">
      <alignment horizontal="left"/>
    </xf>
    <xf numFmtId="0" fontId="14" fillId="12" borderId="41" xfId="0" applyFont="1" applyFill="1" applyBorder="1" applyAlignment="1">
      <alignment horizontal="left" vertical="center"/>
    </xf>
    <xf numFmtId="0" fontId="14" fillId="12" borderId="57" xfId="0" applyFont="1" applyFill="1" applyBorder="1" applyAlignment="1">
      <alignment horizontal="left" vertical="center"/>
    </xf>
    <xf numFmtId="0" fontId="14" fillId="12" borderId="51" xfId="0" applyFont="1" applyFill="1" applyBorder="1" applyAlignment="1">
      <alignment horizontal="left" vertical="center"/>
    </xf>
    <xf numFmtId="0" fontId="14" fillId="12" borderId="6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 textRotation="90"/>
    </xf>
    <xf numFmtId="0" fontId="13" fillId="0" borderId="11" xfId="0" applyFont="1" applyBorder="1" applyAlignment="1">
      <alignment horizontal="center" vertical="center" textRotation="90"/>
    </xf>
    <xf numFmtId="0" fontId="13" fillId="0" borderId="16" xfId="0" applyFont="1" applyBorder="1" applyAlignment="1">
      <alignment horizontal="center" vertical="center" textRotation="90"/>
    </xf>
    <xf numFmtId="0" fontId="9" fillId="6" borderId="6" xfId="0" applyFont="1" applyFill="1" applyBorder="1" applyAlignment="1">
      <alignment horizontal="center" vertical="center" textRotation="90" wrapText="1"/>
    </xf>
    <xf numFmtId="0" fontId="9" fillId="6" borderId="11" xfId="0" applyFont="1" applyFill="1" applyBorder="1" applyAlignment="1">
      <alignment horizontal="center" vertical="center" textRotation="90" wrapText="1"/>
    </xf>
    <xf numFmtId="0" fontId="9" fillId="6" borderId="16" xfId="0" applyFont="1" applyFill="1" applyBorder="1" applyAlignment="1">
      <alignment horizontal="center" vertical="center" textRotation="90" wrapText="1"/>
    </xf>
    <xf numFmtId="0" fontId="14" fillId="7" borderId="7" xfId="0" applyFont="1" applyFill="1" applyBorder="1" applyAlignment="1">
      <alignment horizontal="left"/>
    </xf>
    <xf numFmtId="0" fontId="14" fillId="7" borderId="8" xfId="0" applyFont="1" applyFill="1" applyBorder="1" applyAlignment="1">
      <alignment horizontal="left"/>
    </xf>
    <xf numFmtId="0" fontId="14" fillId="7" borderId="12" xfId="0" applyFont="1" applyFill="1" applyBorder="1" applyAlignment="1">
      <alignment horizontal="left"/>
    </xf>
    <xf numFmtId="0" fontId="14" fillId="7" borderId="13" xfId="0" applyFont="1" applyFill="1" applyBorder="1" applyAlignment="1">
      <alignment horizontal="left"/>
    </xf>
    <xf numFmtId="0" fontId="17" fillId="0" borderId="6" xfId="0" applyFont="1" applyBorder="1" applyAlignment="1">
      <alignment horizontal="center" vertical="center" textRotation="90"/>
    </xf>
    <xf numFmtId="0" fontId="17" fillId="0" borderId="11" xfId="0" applyFont="1" applyBorder="1" applyAlignment="1">
      <alignment horizontal="center" vertical="center" textRotation="90"/>
    </xf>
    <xf numFmtId="0" fontId="17" fillId="0" borderId="16" xfId="0" applyFont="1" applyBorder="1" applyAlignment="1">
      <alignment horizontal="center" vertical="center" textRotation="90"/>
    </xf>
    <xf numFmtId="0" fontId="14" fillId="3" borderId="30" xfId="0" applyFont="1" applyFill="1" applyBorder="1" applyAlignment="1">
      <alignment horizontal="left" vertical="center"/>
    </xf>
    <xf numFmtId="0" fontId="14" fillId="3" borderId="49" xfId="0" applyFont="1" applyFill="1" applyBorder="1" applyAlignment="1">
      <alignment horizontal="left" vertical="center"/>
    </xf>
    <xf numFmtId="0" fontId="14" fillId="3" borderId="51" xfId="0" applyFont="1" applyFill="1" applyBorder="1" applyAlignment="1">
      <alignment horizontal="left" vertical="center"/>
    </xf>
    <xf numFmtId="0" fontId="13" fillId="8" borderId="6" xfId="0" applyFont="1" applyFill="1" applyBorder="1" applyAlignment="1">
      <alignment horizontal="center" vertical="center" textRotation="90" readingOrder="1"/>
    </xf>
    <xf numFmtId="0" fontId="13" fillId="8" borderId="11" xfId="0" applyFont="1" applyFill="1" applyBorder="1" applyAlignment="1">
      <alignment horizontal="center" vertical="center" textRotation="90" readingOrder="1"/>
    </xf>
    <xf numFmtId="0" fontId="13" fillId="8" borderId="16" xfId="0" applyFont="1" applyFill="1" applyBorder="1" applyAlignment="1">
      <alignment horizontal="center" vertical="center" textRotation="90" readingOrder="1"/>
    </xf>
    <xf numFmtId="0" fontId="19" fillId="6" borderId="6" xfId="0" applyFont="1" applyFill="1" applyBorder="1" applyAlignment="1">
      <alignment horizontal="center" vertical="center" textRotation="90" wrapText="1"/>
    </xf>
    <xf numFmtId="0" fontId="19" fillId="6" borderId="11" xfId="0" applyFont="1" applyFill="1" applyBorder="1" applyAlignment="1">
      <alignment horizontal="center" vertical="center" textRotation="90" wrapText="1"/>
    </xf>
    <xf numFmtId="0" fontId="19" fillId="6" borderId="16" xfId="0" applyFont="1" applyFill="1" applyBorder="1" applyAlignment="1">
      <alignment horizontal="center" vertical="center" textRotation="90" wrapText="1"/>
    </xf>
    <xf numFmtId="0" fontId="14" fillId="12" borderId="21" xfId="0" applyFont="1" applyFill="1" applyBorder="1" applyAlignment="1">
      <alignment horizontal="left"/>
    </xf>
    <xf numFmtId="0" fontId="14" fillId="12" borderId="22" xfId="0" applyFont="1" applyFill="1" applyBorder="1" applyAlignment="1">
      <alignment horizontal="left"/>
    </xf>
    <xf numFmtId="0" fontId="14" fillId="12" borderId="12" xfId="0" applyFont="1" applyFill="1" applyBorder="1" applyAlignment="1">
      <alignment horizontal="left"/>
    </xf>
    <xf numFmtId="0" fontId="14" fillId="12" borderId="13" xfId="0" applyFont="1" applyFill="1" applyBorder="1" applyAlignment="1">
      <alignment horizontal="left"/>
    </xf>
    <xf numFmtId="0" fontId="14" fillId="12" borderId="59" xfId="0" applyFont="1" applyFill="1" applyBorder="1" applyAlignment="1">
      <alignment horizontal="left" vertical="center"/>
    </xf>
    <xf numFmtId="0" fontId="14" fillId="12" borderId="60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21" fillId="64" borderId="65" xfId="0" applyFont="1" applyFill="1" applyBorder="1" applyAlignment="1">
      <alignment horizontal="center" vertical="center"/>
    </xf>
    <xf numFmtId="0" fontId="21" fillId="64" borderId="165" xfId="0" applyFont="1" applyFill="1" applyBorder="1" applyAlignment="1">
      <alignment horizontal="center" vertical="center"/>
    </xf>
    <xf numFmtId="0" fontId="21" fillId="64" borderId="69" xfId="0" applyFont="1" applyFill="1" applyBorder="1" applyAlignment="1">
      <alignment horizontal="center" vertical="center"/>
    </xf>
    <xf numFmtId="0" fontId="21" fillId="64" borderId="65" xfId="0" applyFont="1" applyFill="1" applyBorder="1" applyAlignment="1">
      <alignment horizontal="center" vertical="center" wrapText="1"/>
    </xf>
    <xf numFmtId="0" fontId="21" fillId="64" borderId="16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8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163" xfId="0" applyFont="1" applyBorder="1" applyAlignment="1">
      <alignment horizontal="center" vertical="center" textRotation="90" wrapText="1"/>
    </xf>
    <xf numFmtId="0" fontId="15" fillId="0" borderId="78" xfId="0" applyFont="1" applyBorder="1" applyAlignment="1">
      <alignment horizontal="center" vertical="center" textRotation="90" wrapText="1"/>
    </xf>
    <xf numFmtId="0" fontId="2" fillId="0" borderId="12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15" fillId="23" borderId="0" xfId="0" applyFont="1" applyFill="1" applyAlignment="1">
      <alignment horizontal="center" vertical="center" wrapText="1"/>
    </xf>
    <xf numFmtId="0" fontId="15" fillId="23" borderId="85" xfId="0" applyFont="1" applyFill="1" applyBorder="1" applyAlignment="1">
      <alignment horizontal="center" vertical="center" wrapText="1"/>
    </xf>
    <xf numFmtId="0" fontId="15" fillId="23" borderId="76" xfId="0" applyFont="1" applyFill="1" applyBorder="1" applyAlignment="1">
      <alignment horizontal="center" vertical="center" wrapText="1"/>
    </xf>
    <xf numFmtId="0" fontId="15" fillId="23" borderId="86" xfId="0" applyFont="1" applyFill="1" applyBorder="1" applyAlignment="1">
      <alignment horizontal="center" vertical="center" wrapText="1"/>
    </xf>
    <xf numFmtId="0" fontId="18" fillId="23" borderId="40" xfId="0" applyFont="1" applyFill="1" applyBorder="1" applyAlignment="1">
      <alignment horizontal="center" vertical="center"/>
    </xf>
    <xf numFmtId="0" fontId="18" fillId="23" borderId="0" xfId="0" applyFont="1" applyFill="1" applyAlignment="1">
      <alignment horizontal="center" vertical="center"/>
    </xf>
    <xf numFmtId="0" fontId="18" fillId="23" borderId="87" xfId="0" applyFont="1" applyFill="1" applyBorder="1" applyAlignment="1">
      <alignment horizontal="center" vertical="center"/>
    </xf>
    <xf numFmtId="0" fontId="18" fillId="23" borderId="76" xfId="0" applyFont="1" applyFill="1" applyBorder="1" applyAlignment="1">
      <alignment horizontal="center" vertical="center"/>
    </xf>
    <xf numFmtId="0" fontId="2" fillId="16" borderId="30" xfId="0" applyFont="1" applyFill="1" applyBorder="1" applyAlignment="1">
      <alignment horizontal="center" vertical="center"/>
    </xf>
    <xf numFmtId="0" fontId="2" fillId="16" borderId="49" xfId="0" applyFont="1" applyFill="1" applyBorder="1" applyAlignment="1">
      <alignment horizontal="center" vertical="center"/>
    </xf>
    <xf numFmtId="0" fontId="2" fillId="16" borderId="96" xfId="0" applyFont="1" applyFill="1" applyBorder="1" applyAlignment="1">
      <alignment horizontal="center" vertical="center"/>
    </xf>
    <xf numFmtId="0" fontId="2" fillId="16" borderId="88" xfId="0" applyFont="1" applyFill="1" applyBorder="1" applyAlignment="1">
      <alignment horizontal="center" vertical="center" wrapText="1"/>
    </xf>
    <xf numFmtId="0" fontId="2" fillId="16" borderId="92" xfId="0" applyFont="1" applyFill="1" applyBorder="1" applyAlignment="1">
      <alignment horizontal="center" vertical="center" wrapText="1"/>
    </xf>
    <xf numFmtId="0" fontId="2" fillId="16" borderId="97" xfId="0" applyFont="1" applyFill="1" applyBorder="1" applyAlignment="1">
      <alignment horizontal="center" vertical="center" wrapText="1"/>
    </xf>
    <xf numFmtId="0" fontId="2" fillId="16" borderId="30" xfId="0" applyFont="1" applyFill="1" applyBorder="1" applyAlignment="1">
      <alignment horizontal="center" vertical="center" wrapText="1"/>
    </xf>
    <xf numFmtId="0" fontId="2" fillId="16" borderId="49" xfId="0" applyFont="1" applyFill="1" applyBorder="1" applyAlignment="1">
      <alignment horizontal="center" vertical="center" wrapText="1"/>
    </xf>
    <xf numFmtId="0" fontId="2" fillId="16" borderId="96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/>
    </xf>
    <xf numFmtId="0" fontId="2" fillId="16" borderId="55" xfId="0" applyFont="1" applyFill="1" applyBorder="1" applyAlignment="1">
      <alignment horizontal="center" vertical="center"/>
    </xf>
    <xf numFmtId="0" fontId="2" fillId="16" borderId="65" xfId="0" applyFont="1" applyFill="1" applyBorder="1" applyAlignment="1">
      <alignment horizontal="center" vertical="center"/>
    </xf>
    <xf numFmtId="0" fontId="2" fillId="16" borderId="89" xfId="0" applyFont="1" applyFill="1" applyBorder="1" applyAlignment="1">
      <alignment horizontal="center" wrapText="1"/>
    </xf>
    <xf numFmtId="0" fontId="2" fillId="16" borderId="90" xfId="0" applyFont="1" applyFill="1" applyBorder="1" applyAlignment="1">
      <alignment horizontal="center" wrapText="1"/>
    </xf>
    <xf numFmtId="0" fontId="2" fillId="16" borderId="91" xfId="0" applyFont="1" applyFill="1" applyBorder="1" applyAlignment="1">
      <alignment horizontal="center" wrapText="1"/>
    </xf>
    <xf numFmtId="0" fontId="2" fillId="24" borderId="93" xfId="0" applyFont="1" applyFill="1" applyBorder="1" applyAlignment="1">
      <alignment horizontal="center" vertical="center"/>
    </xf>
    <xf numFmtId="0" fontId="2" fillId="24" borderId="52" xfId="0" applyFont="1" applyFill="1" applyBorder="1" applyAlignment="1">
      <alignment horizontal="center" vertical="center"/>
    </xf>
    <xf numFmtId="0" fontId="2" fillId="25" borderId="94" xfId="0" applyFont="1" applyFill="1" applyBorder="1" applyAlignment="1">
      <alignment horizontal="center" vertical="center"/>
    </xf>
    <xf numFmtId="0" fontId="2" fillId="25" borderId="58" xfId="0" applyFont="1" applyFill="1" applyBorder="1" applyAlignment="1">
      <alignment horizontal="center" vertical="center"/>
    </xf>
    <xf numFmtId="0" fontId="0" fillId="14" borderId="100" xfId="0" applyFill="1" applyBorder="1" applyAlignment="1">
      <alignment horizontal="center" vertical="center" wrapText="1"/>
    </xf>
    <xf numFmtId="0" fontId="2" fillId="26" borderId="94" xfId="0" applyFont="1" applyFill="1" applyBorder="1" applyAlignment="1">
      <alignment horizontal="center" vertical="center"/>
    </xf>
    <xf numFmtId="0" fontId="2" fillId="26" borderId="58" xfId="0" applyFont="1" applyFill="1" applyBorder="1" applyAlignment="1">
      <alignment horizontal="center" vertical="center"/>
    </xf>
    <xf numFmtId="0" fontId="2" fillId="27" borderId="95" xfId="0" applyFont="1" applyFill="1" applyBorder="1" applyAlignment="1">
      <alignment horizontal="center" vertical="center"/>
    </xf>
    <xf numFmtId="0" fontId="2" fillId="27" borderId="98" xfId="0" applyFont="1" applyFill="1" applyBorder="1" applyAlignment="1">
      <alignment horizontal="center" vertical="center"/>
    </xf>
    <xf numFmtId="0" fontId="4" fillId="24" borderId="100" xfId="0" applyFont="1" applyFill="1" applyBorder="1" applyAlignment="1">
      <alignment horizontal="center" vertical="center"/>
    </xf>
    <xf numFmtId="0" fontId="4" fillId="25" borderId="100" xfId="0" applyFont="1" applyFill="1" applyBorder="1" applyAlignment="1">
      <alignment horizontal="center" vertical="center"/>
    </xf>
    <xf numFmtId="0" fontId="4" fillId="26" borderId="100" xfId="0" applyFont="1" applyFill="1" applyBorder="1" applyAlignment="1">
      <alignment horizontal="center" vertical="center"/>
    </xf>
    <xf numFmtId="0" fontId="4" fillId="27" borderId="100" xfId="0" applyFont="1" applyFill="1" applyBorder="1" applyAlignment="1">
      <alignment horizontal="center" vertical="center"/>
    </xf>
    <xf numFmtId="0" fontId="23" fillId="16" borderId="101" xfId="0" applyFont="1" applyFill="1" applyBorder="1" applyAlignment="1">
      <alignment horizontal="center"/>
    </xf>
    <xf numFmtId="0" fontId="23" fillId="16" borderId="102" xfId="0" applyFont="1" applyFill="1" applyBorder="1" applyAlignment="1">
      <alignment horizontal="center"/>
    </xf>
    <xf numFmtId="0" fontId="23" fillId="16" borderId="103" xfId="0" applyFont="1" applyFill="1" applyBorder="1" applyAlignment="1">
      <alignment horizontal="center"/>
    </xf>
    <xf numFmtId="0" fontId="23" fillId="16" borderId="104" xfId="0" applyFont="1" applyFill="1" applyBorder="1" applyAlignment="1">
      <alignment horizont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1" builtinId="5"/>
    <cellStyle name="Title" xfId="3" builtinId="15" customBuiltin="1"/>
    <cellStyle name="Total" xfId="19" builtinId="25" customBuiltin="1"/>
    <cellStyle name="Warning Text" xfId="16" builtinId="11" customBuiltin="1"/>
  </cellStyles>
  <dxfs count="1"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885825</xdr:colOff>
      <xdr:row>1</xdr:row>
      <xdr:rowOff>85725</xdr:rowOff>
    </xdr:from>
    <xdr:to>
      <xdr:col>5</xdr:col>
      <xdr:colOff>105400</xdr:colOff>
      <xdr:row>2</xdr:row>
      <xdr:rowOff>225676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7F57D9-4680-4127-91D4-8C1A19464F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4712"/>
        <a:stretch/>
      </xdr:blipFill>
      <xdr:spPr>
        <a:xfrm>
          <a:off x="10172700" y="260350"/>
          <a:ext cx="1479751" cy="568576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</xdr:row>
      <xdr:rowOff>13296</xdr:rowOff>
    </xdr:from>
    <xdr:to>
      <xdr:col>3</xdr:col>
      <xdr:colOff>720725</xdr:colOff>
      <xdr:row>2</xdr:row>
      <xdr:rowOff>143032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AF497C-4E2B-4D4A-B0F9-93C0040E6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187921"/>
          <a:ext cx="654050" cy="552646"/>
        </a:xfrm>
        <a:prstGeom prst="rect">
          <a:avLst/>
        </a:prstGeom>
      </xdr:spPr>
    </xdr:pic>
    <xdr:clientData/>
  </xdr:twoCellAnchor>
  <xdr:twoCellAnchor editAs="oneCell">
    <xdr:from>
      <xdr:col>5</xdr:col>
      <xdr:colOff>277283</xdr:colOff>
      <xdr:row>1</xdr:row>
      <xdr:rowOff>128058</xdr:rowOff>
    </xdr:from>
    <xdr:to>
      <xdr:col>5</xdr:col>
      <xdr:colOff>1683580</xdr:colOff>
      <xdr:row>2</xdr:row>
      <xdr:rowOff>202631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F89615-8784-4D6C-BDB6-5073924A1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03783" y="307975"/>
          <a:ext cx="1403122" cy="501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320675</xdr:colOff>
      <xdr:row>1</xdr:row>
      <xdr:rowOff>133350</xdr:rowOff>
    </xdr:from>
    <xdr:to>
      <xdr:col>6</xdr:col>
      <xdr:colOff>495500</xdr:colOff>
      <xdr:row>2</xdr:row>
      <xdr:rowOff>164558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41CC35-7A87-48E9-86B2-44FC8495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2075" y="561975"/>
          <a:ext cx="1479750" cy="5646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419100</xdr:rowOff>
    </xdr:from>
    <xdr:to>
      <xdr:col>5</xdr:col>
      <xdr:colOff>29677</xdr:colOff>
      <xdr:row>2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0747DD-CF9A-4153-8873-1E5F5F299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419100"/>
          <a:ext cx="772627" cy="619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19050</xdr:rowOff>
    </xdr:from>
    <xdr:to>
      <xdr:col>6</xdr:col>
      <xdr:colOff>393471</xdr:colOff>
      <xdr:row>1</xdr:row>
      <xdr:rowOff>67799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E08BBD-5CBB-4A6C-8623-58AF4ED15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97140" y="19050"/>
          <a:ext cx="1678076" cy="4786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l.roberts/AppData/Local/Microsoft/Windows/INetCache/Content.Outlook/NH4IVEAC/180037%20-%20LCR_postcodes_and_wards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scvr.intranet.int/y-2018/13W006/CurrentCVR/CVR_13W006_20181026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rgansindallgroup-my.sharepoint.com/Work%20Winning/Social%20Impact/Social%20Value%20Bank%20Pilot/Pilot%20Supply%20Chain%20SVB%20tool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 Sheet"/>
      <sheetName val="CodePoint"/>
      <sheetName val="ONSPD nov17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Minutes Of The Meeting"/>
      <sheetName val="Project Appraisal"/>
      <sheetName val="Commercial Strategy"/>
      <sheetName val="Prog Sections"/>
      <sheetName val="Internal Forecast"/>
      <sheetName val="Cash Flow Performance"/>
      <sheetName val="Cash Flow Forecast"/>
      <sheetName val="RM3 Audit"/>
      <sheetName val="Cash Management"/>
      <sheetName val="Labour"/>
      <sheetName val="Plant"/>
      <sheetName val="Materials"/>
      <sheetName val="Subcontractors"/>
      <sheetName val="Prelims, Bonds &amp; Ins"/>
      <sheetName val="Fees"/>
      <sheetName val="Prov Sums"/>
      <sheetName val="Miscellaneous Costs"/>
      <sheetName val="Cost Queries"/>
      <sheetName val="Downloading"/>
      <sheetName val="Download"/>
      <sheetName val="Upload"/>
      <sheetName val="Properties"/>
      <sheetName val="CVR_13W006_201810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nputs"/>
      <sheetName val="Summary table for project"/>
      <sheetName val="Backend&gt;&gt;"/>
      <sheetName val="Discounting"/>
      <sheetName val="Flags_employment"/>
      <sheetName val="Flags_other"/>
      <sheetName val="1.Employment"/>
      <sheetName val="2.Environment"/>
      <sheetName val="3.Economy"/>
      <sheetName val="Valu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4432C-0229-44B6-975C-86154CEA95AD}">
  <sheetPr>
    <pageSetUpPr fitToPage="1"/>
  </sheetPr>
  <dimension ref="A2:G46"/>
  <sheetViews>
    <sheetView tabSelected="1" view="pageBreakPreview" zoomScale="60" zoomScaleNormal="80" workbookViewId="0">
      <selection activeCell="F31" sqref="F31"/>
    </sheetView>
  </sheetViews>
  <sheetFormatPr defaultRowHeight="14.5" x14ac:dyDescent="0.35"/>
  <cols>
    <col min="1" max="1" width="3.1796875" customWidth="1"/>
    <col min="2" max="2" width="8.81640625" customWidth="1"/>
    <col min="3" max="3" width="82" customWidth="1"/>
    <col min="4" max="4" width="15.453125" customWidth="1"/>
    <col min="5" max="5" width="16.81640625" customWidth="1"/>
    <col min="6" max="6" width="27.1796875" style="93" bestFit="1" customWidth="1"/>
    <col min="7" max="23" width="8.81640625" customWidth="1"/>
  </cols>
  <sheetData>
    <row r="2" spans="1:6" ht="33.5" x14ac:dyDescent="0.35">
      <c r="B2" s="502" t="s">
        <v>0</v>
      </c>
      <c r="C2" s="502"/>
      <c r="D2" s="502"/>
      <c r="E2" s="1"/>
    </row>
    <row r="3" spans="1:6" ht="23.5" x14ac:dyDescent="0.35">
      <c r="B3" s="498" t="s">
        <v>1</v>
      </c>
      <c r="C3" s="499"/>
      <c r="D3" s="4"/>
    </row>
    <row r="4" spans="1:6" ht="15.5" x14ac:dyDescent="0.35">
      <c r="B4" s="500" t="s">
        <v>2</v>
      </c>
      <c r="C4" s="501"/>
    </row>
    <row r="5" spans="1:6" ht="21" x14ac:dyDescent="0.45">
      <c r="B5" s="503" t="s">
        <v>3</v>
      </c>
      <c r="C5" s="503"/>
      <c r="D5" s="207">
        <v>0.5</v>
      </c>
      <c r="E5" s="451">
        <v>10571116.470000001</v>
      </c>
    </row>
    <row r="6" spans="1:6" ht="21" x14ac:dyDescent="0.35">
      <c r="B6" s="503"/>
      <c r="C6" s="503"/>
      <c r="D6" s="207"/>
      <c r="F6"/>
    </row>
    <row r="7" spans="1:6" ht="42" x14ac:dyDescent="0.5">
      <c r="C7" s="9" t="s">
        <v>4</v>
      </c>
      <c r="D7" s="317" t="s">
        <v>5</v>
      </c>
      <c r="E7" s="316" t="s">
        <v>6</v>
      </c>
      <c r="F7"/>
    </row>
    <row r="8" spans="1:6" ht="42" x14ac:dyDescent="0.5">
      <c r="A8" s="489" t="s">
        <v>7</v>
      </c>
      <c r="B8" s="489"/>
      <c r="C8" s="353" t="s">
        <v>8</v>
      </c>
      <c r="D8" s="339">
        <v>500</v>
      </c>
      <c r="E8" s="318">
        <v>765</v>
      </c>
      <c r="F8"/>
    </row>
    <row r="9" spans="1:6" ht="42" x14ac:dyDescent="0.5">
      <c r="A9" s="489"/>
      <c r="B9" s="489"/>
      <c r="C9" s="353" t="s">
        <v>9</v>
      </c>
      <c r="D9" s="339">
        <v>150</v>
      </c>
      <c r="E9" s="318">
        <v>206</v>
      </c>
      <c r="F9"/>
    </row>
    <row r="10" spans="1:6" ht="21" x14ac:dyDescent="0.5">
      <c r="A10" s="489"/>
      <c r="B10" s="489"/>
      <c r="C10" s="353" t="s">
        <v>10</v>
      </c>
      <c r="D10" s="339">
        <v>10</v>
      </c>
      <c r="E10" s="318">
        <v>55</v>
      </c>
      <c r="F10"/>
    </row>
    <row r="11" spans="1:6" ht="42" x14ac:dyDescent="0.5">
      <c r="A11" s="489"/>
      <c r="B11" s="489"/>
      <c r="C11" s="353" t="s">
        <v>11</v>
      </c>
      <c r="D11" s="339">
        <v>8</v>
      </c>
      <c r="E11" s="318">
        <v>55</v>
      </c>
      <c r="F11"/>
    </row>
    <row r="12" spans="1:6" ht="37.5" customHeight="1" x14ac:dyDescent="0.5">
      <c r="A12" s="488" t="s">
        <v>12</v>
      </c>
      <c r="B12" s="488"/>
      <c r="C12" s="354" t="s">
        <v>13</v>
      </c>
      <c r="D12" s="340">
        <v>10</v>
      </c>
      <c r="E12" s="319">
        <v>26</v>
      </c>
      <c r="F12"/>
    </row>
    <row r="13" spans="1:6" ht="42" x14ac:dyDescent="0.5">
      <c r="A13" s="488"/>
      <c r="B13" s="488"/>
      <c r="C13" s="354" t="s">
        <v>14</v>
      </c>
      <c r="D13" s="340">
        <v>140</v>
      </c>
      <c r="E13" s="319">
        <v>271</v>
      </c>
      <c r="F13"/>
    </row>
    <row r="14" spans="1:6" ht="42" x14ac:dyDescent="0.5">
      <c r="A14" s="488"/>
      <c r="B14" s="488"/>
      <c r="C14" s="354" t="s">
        <v>15</v>
      </c>
      <c r="D14" s="340">
        <v>5</v>
      </c>
      <c r="E14" s="319">
        <v>6</v>
      </c>
      <c r="F14"/>
    </row>
    <row r="15" spans="1:6" ht="42" x14ac:dyDescent="0.5">
      <c r="A15" s="488"/>
      <c r="B15" s="488"/>
      <c r="C15" s="354" t="s">
        <v>16</v>
      </c>
      <c r="D15" s="340">
        <v>1</v>
      </c>
      <c r="E15" s="319">
        <v>3</v>
      </c>
      <c r="F15"/>
    </row>
    <row r="16" spans="1:6" ht="42" x14ac:dyDescent="0.5">
      <c r="A16" s="488"/>
      <c r="B16" s="488"/>
      <c r="C16" s="354" t="s">
        <v>17</v>
      </c>
      <c r="D16" s="341">
        <v>30</v>
      </c>
      <c r="E16" s="405">
        <v>63</v>
      </c>
      <c r="F16"/>
    </row>
    <row r="17" spans="1:7" ht="44.5" customHeight="1" x14ac:dyDescent="0.5">
      <c r="A17" s="488"/>
      <c r="B17" s="488"/>
      <c r="C17" s="354" t="s">
        <v>18</v>
      </c>
      <c r="D17" s="341">
        <v>1</v>
      </c>
      <c r="E17" s="405">
        <v>2</v>
      </c>
      <c r="F17"/>
    </row>
    <row r="18" spans="1:7" ht="41.5" customHeight="1" x14ac:dyDescent="0.5">
      <c r="A18" s="490" t="s">
        <v>19</v>
      </c>
      <c r="B18" s="490"/>
      <c r="C18" s="342" t="s">
        <v>20</v>
      </c>
      <c r="D18" s="343">
        <v>46</v>
      </c>
      <c r="E18" s="320">
        <v>63</v>
      </c>
      <c r="F18"/>
    </row>
    <row r="19" spans="1:7" ht="59.5" customHeight="1" x14ac:dyDescent="0.5">
      <c r="A19" s="490"/>
      <c r="B19" s="490"/>
      <c r="C19" s="342" t="s">
        <v>21</v>
      </c>
      <c r="D19" s="343">
        <v>9</v>
      </c>
      <c r="E19" s="320">
        <v>5</v>
      </c>
      <c r="F19" s="480"/>
      <c r="G19" s="480"/>
    </row>
    <row r="20" spans="1:7" ht="35.5" customHeight="1" x14ac:dyDescent="0.5">
      <c r="A20" s="490"/>
      <c r="B20" s="490"/>
      <c r="C20" s="342" t="s">
        <v>22</v>
      </c>
      <c r="D20" s="343">
        <v>1</v>
      </c>
      <c r="E20" s="320" t="s">
        <v>23</v>
      </c>
      <c r="F20" s="458" t="s">
        <v>24</v>
      </c>
      <c r="G20" s="457" t="s">
        <v>25</v>
      </c>
    </row>
    <row r="21" spans="1:7" ht="42" x14ac:dyDescent="0.5">
      <c r="A21" s="491" t="s">
        <v>26</v>
      </c>
      <c r="B21" s="492"/>
      <c r="C21" s="344" t="s">
        <v>27</v>
      </c>
      <c r="D21" s="345">
        <v>10</v>
      </c>
      <c r="E21" s="333">
        <v>10</v>
      </c>
      <c r="F21"/>
    </row>
    <row r="22" spans="1:7" ht="42" x14ac:dyDescent="0.5">
      <c r="A22" s="493"/>
      <c r="B22" s="494"/>
      <c r="C22" s="344" t="s">
        <v>28</v>
      </c>
      <c r="D22" s="345">
        <v>10</v>
      </c>
      <c r="E22" s="333">
        <v>5</v>
      </c>
      <c r="F22" s="457" t="s">
        <v>29</v>
      </c>
      <c r="G22" s="458"/>
    </row>
    <row r="23" spans="1:7" ht="42" x14ac:dyDescent="0.5">
      <c r="A23" s="493"/>
      <c r="B23" s="494"/>
      <c r="C23" s="344" t="s">
        <v>30</v>
      </c>
      <c r="D23" s="345">
        <v>12</v>
      </c>
      <c r="E23" s="333">
        <v>11</v>
      </c>
      <c r="F23"/>
    </row>
    <row r="24" spans="1:7" ht="44.5" customHeight="1" x14ac:dyDescent="0.5">
      <c r="A24" s="493"/>
      <c r="B24" s="494"/>
      <c r="C24" s="344" t="s">
        <v>31</v>
      </c>
      <c r="D24" s="345">
        <v>5</v>
      </c>
      <c r="E24" s="333">
        <v>4</v>
      </c>
      <c r="F24" s="481"/>
    </row>
    <row r="25" spans="1:7" ht="63" x14ac:dyDescent="0.5">
      <c r="A25" s="493"/>
      <c r="B25" s="494"/>
      <c r="C25" s="344" t="s">
        <v>32</v>
      </c>
      <c r="D25" s="345">
        <v>3</v>
      </c>
      <c r="E25" s="333">
        <v>3</v>
      </c>
      <c r="F25"/>
    </row>
    <row r="26" spans="1:7" ht="40" customHeight="1" x14ac:dyDescent="0.5">
      <c r="A26" s="493"/>
      <c r="B26" s="494"/>
      <c r="C26" s="344" t="s">
        <v>33</v>
      </c>
      <c r="D26" s="345">
        <v>4</v>
      </c>
      <c r="E26" s="333">
        <v>4</v>
      </c>
      <c r="F26"/>
    </row>
    <row r="27" spans="1:7" ht="39" customHeight="1" x14ac:dyDescent="0.5">
      <c r="A27" s="493"/>
      <c r="B27" s="494"/>
      <c r="C27" s="346" t="s">
        <v>34</v>
      </c>
      <c r="D27" s="347">
        <v>12</v>
      </c>
      <c r="E27" s="456">
        <v>8</v>
      </c>
      <c r="F27"/>
    </row>
    <row r="28" spans="1:7" ht="42" x14ac:dyDescent="0.5">
      <c r="A28" s="493"/>
      <c r="B28" s="494"/>
      <c r="C28" s="346" t="s">
        <v>35</v>
      </c>
      <c r="D28" s="347">
        <v>10</v>
      </c>
      <c r="E28" s="362">
        <v>19</v>
      </c>
      <c r="F28"/>
    </row>
    <row r="29" spans="1:7" ht="41.5" customHeight="1" x14ac:dyDescent="0.5">
      <c r="A29" s="495"/>
      <c r="B29" s="496"/>
      <c r="C29" s="346" t="s">
        <v>36</v>
      </c>
      <c r="D29" s="347">
        <v>2</v>
      </c>
      <c r="E29" s="362">
        <v>2</v>
      </c>
      <c r="F29" s="481"/>
    </row>
    <row r="30" spans="1:7" ht="49.5" customHeight="1" x14ac:dyDescent="0.5">
      <c r="A30" s="497" t="s">
        <v>37</v>
      </c>
      <c r="B30" s="497"/>
      <c r="C30" s="348" t="s">
        <v>38</v>
      </c>
      <c r="D30" s="349">
        <v>4</v>
      </c>
      <c r="E30" s="404">
        <v>2</v>
      </c>
    </row>
    <row r="31" spans="1:7" ht="49.5" customHeight="1" x14ac:dyDescent="0.5">
      <c r="A31" s="497"/>
      <c r="B31" s="497"/>
      <c r="C31" s="348" t="s">
        <v>39</v>
      </c>
      <c r="D31" s="349">
        <v>6</v>
      </c>
      <c r="E31" s="404">
        <v>5</v>
      </c>
      <c r="F31"/>
    </row>
    <row r="32" spans="1:7" ht="21" x14ac:dyDescent="0.5">
      <c r="C32" s="355"/>
      <c r="D32" s="350"/>
      <c r="E32" s="93"/>
      <c r="F32"/>
    </row>
    <row r="33" spans="1:6" ht="18.649999999999999" hidden="1" customHeight="1" x14ac:dyDescent="0.5">
      <c r="A33" s="482" t="s">
        <v>40</v>
      </c>
      <c r="B33" s="483"/>
      <c r="C33" s="356" t="s">
        <v>41</v>
      </c>
      <c r="D33" s="351">
        <v>10</v>
      </c>
      <c r="E33" s="334"/>
      <c r="F33"/>
    </row>
    <row r="34" spans="1:6" ht="18.649999999999999" hidden="1" customHeight="1" x14ac:dyDescent="0.5">
      <c r="A34" s="484"/>
      <c r="B34" s="485"/>
      <c r="C34" s="356" t="s">
        <v>42</v>
      </c>
      <c r="D34" s="352">
        <v>0.2</v>
      </c>
      <c r="E34" s="334"/>
      <c r="F34"/>
    </row>
    <row r="35" spans="1:6" ht="21" hidden="1" x14ac:dyDescent="0.5">
      <c r="A35" s="484"/>
      <c r="B35" s="485"/>
      <c r="C35" s="357" t="s">
        <v>43</v>
      </c>
      <c r="D35" s="351">
        <v>1.85</v>
      </c>
      <c r="E35" s="334">
        <v>1.97</v>
      </c>
      <c r="F35"/>
    </row>
    <row r="36" spans="1:6" ht="21" hidden="1" x14ac:dyDescent="0.5">
      <c r="A36" s="484"/>
      <c r="B36" s="485"/>
      <c r="C36" s="357" t="s">
        <v>44</v>
      </c>
      <c r="D36" s="351">
        <v>20</v>
      </c>
      <c r="E36" s="334"/>
      <c r="F36"/>
    </row>
    <row r="37" spans="1:6" ht="21" hidden="1" x14ac:dyDescent="0.5">
      <c r="A37" s="484"/>
      <c r="B37" s="485"/>
      <c r="C37" s="356" t="s">
        <v>45</v>
      </c>
      <c r="D37" s="351" t="s">
        <v>46</v>
      </c>
      <c r="E37" s="334"/>
      <c r="F37"/>
    </row>
    <row r="38" spans="1:6" ht="21" hidden="1" x14ac:dyDescent="0.5">
      <c r="A38" s="484"/>
      <c r="B38" s="485"/>
      <c r="C38" s="358" t="s">
        <v>47</v>
      </c>
      <c r="D38" s="351">
        <v>1</v>
      </c>
      <c r="E38" s="334"/>
      <c r="F38"/>
    </row>
    <row r="39" spans="1:6" ht="21" hidden="1" x14ac:dyDescent="0.5">
      <c r="A39" s="484"/>
      <c r="B39" s="485"/>
      <c r="C39" s="358" t="s">
        <v>48</v>
      </c>
      <c r="D39" s="351">
        <v>42</v>
      </c>
      <c r="E39" s="334">
        <v>42</v>
      </c>
      <c r="F39"/>
    </row>
    <row r="40" spans="1:6" ht="21" hidden="1" x14ac:dyDescent="0.5">
      <c r="A40" s="484"/>
      <c r="B40" s="485"/>
      <c r="C40" s="358" t="s">
        <v>49</v>
      </c>
      <c r="D40" s="351">
        <v>18</v>
      </c>
      <c r="E40" s="334"/>
      <c r="F40"/>
    </row>
    <row r="41" spans="1:6" ht="21" hidden="1" x14ac:dyDescent="0.5">
      <c r="A41" s="484"/>
      <c r="B41" s="485"/>
      <c r="C41" s="358" t="s">
        <v>50</v>
      </c>
      <c r="D41" s="352">
        <v>1</v>
      </c>
      <c r="E41" s="335">
        <v>1</v>
      </c>
      <c r="F41"/>
    </row>
    <row r="42" spans="1:6" ht="21" hidden="1" x14ac:dyDescent="0.5">
      <c r="A42" s="484"/>
      <c r="B42" s="485"/>
      <c r="C42" s="358" t="s">
        <v>51</v>
      </c>
      <c r="D42" s="351" t="s">
        <v>52</v>
      </c>
      <c r="E42" s="334"/>
      <c r="F42"/>
    </row>
    <row r="43" spans="1:6" ht="21" hidden="1" x14ac:dyDescent="0.5">
      <c r="A43" s="484"/>
      <c r="B43" s="485"/>
      <c r="C43" s="358" t="s">
        <v>53</v>
      </c>
      <c r="D43" s="351" t="s">
        <v>54</v>
      </c>
      <c r="E43" s="334"/>
      <c r="F43"/>
    </row>
    <row r="44" spans="1:6" ht="21" hidden="1" x14ac:dyDescent="0.5">
      <c r="A44" s="484"/>
      <c r="B44" s="485"/>
      <c r="C44" s="358" t="s">
        <v>55</v>
      </c>
      <c r="D44" s="351" t="s">
        <v>56</v>
      </c>
      <c r="E44" s="334"/>
      <c r="F44"/>
    </row>
    <row r="45" spans="1:6" ht="21" hidden="1" x14ac:dyDescent="0.5">
      <c r="A45" s="486"/>
      <c r="B45" s="487"/>
      <c r="C45" s="358" t="s">
        <v>57</v>
      </c>
      <c r="D45" s="351" t="s">
        <v>52</v>
      </c>
      <c r="E45" s="334"/>
      <c r="F45"/>
    </row>
    <row r="46" spans="1:6" x14ac:dyDescent="0.35">
      <c r="E46" s="93"/>
      <c r="F46"/>
    </row>
  </sheetData>
  <mergeCells count="11">
    <mergeCell ref="B3:C3"/>
    <mergeCell ref="B4:C4"/>
    <mergeCell ref="B2:D2"/>
    <mergeCell ref="B5:C5"/>
    <mergeCell ref="B6:C6"/>
    <mergeCell ref="A33:B45"/>
    <mergeCell ref="A12:B17"/>
    <mergeCell ref="A8:B11"/>
    <mergeCell ref="A18:B20"/>
    <mergeCell ref="A21:B29"/>
    <mergeCell ref="A30:B31"/>
  </mergeCells>
  <pageMargins left="0.25" right="0.25" top="0.75" bottom="0.75" header="0.3" footer="0.3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opLeftCell="A5" zoomScale="80" zoomScaleNormal="80" workbookViewId="0">
      <selection activeCell="M18" sqref="M18"/>
    </sheetView>
  </sheetViews>
  <sheetFormatPr defaultRowHeight="14.5" x14ac:dyDescent="0.35"/>
  <cols>
    <col min="3" max="3" width="44.1796875" bestFit="1" customWidth="1"/>
    <col min="4" max="4" width="33.1796875" bestFit="1" customWidth="1"/>
    <col min="5" max="5" width="11.1796875" bestFit="1" customWidth="1"/>
    <col min="6" max="6" width="18.81640625" bestFit="1" customWidth="1"/>
    <col min="7" max="7" width="18.1796875" style="93" bestFit="1" customWidth="1"/>
    <col min="8" max="24" width="8.81640625" customWidth="1"/>
  </cols>
  <sheetData>
    <row r="1" spans="1:7" ht="33.75" customHeight="1" x14ac:dyDescent="0.35">
      <c r="B1" s="502" t="s">
        <v>0</v>
      </c>
      <c r="C1" s="502"/>
      <c r="D1" s="502"/>
      <c r="E1" s="502"/>
      <c r="F1" s="1"/>
    </row>
    <row r="2" spans="1:7" ht="23.5" x14ac:dyDescent="0.35">
      <c r="B2" s="2" t="s">
        <v>58</v>
      </c>
      <c r="C2" s="2"/>
      <c r="D2" s="3" t="s">
        <v>59</v>
      </c>
      <c r="E2" s="4"/>
    </row>
    <row r="3" spans="1:7" ht="15.75" customHeight="1" x14ac:dyDescent="0.35">
      <c r="B3" s="5" t="s">
        <v>60</v>
      </c>
      <c r="C3" s="5"/>
      <c r="D3" s="6" t="s">
        <v>61</v>
      </c>
    </row>
    <row r="4" spans="1:7" ht="15.5" x14ac:dyDescent="0.35">
      <c r="B4" s="7" t="s">
        <v>62</v>
      </c>
      <c r="C4" s="7"/>
      <c r="D4" s="8">
        <v>19.399999999999999</v>
      </c>
    </row>
    <row r="5" spans="1:7" ht="23.25" customHeight="1" x14ac:dyDescent="0.35">
      <c r="B5" s="503" t="s">
        <v>3</v>
      </c>
      <c r="C5" s="503"/>
      <c r="D5" s="206">
        <v>12972033.689999999</v>
      </c>
      <c r="E5" s="207">
        <v>0.67</v>
      </c>
      <c r="F5" s="506" t="s">
        <v>63</v>
      </c>
      <c r="G5" s="504" t="s">
        <v>6</v>
      </c>
    </row>
    <row r="6" spans="1:7" ht="23.25" customHeight="1" x14ac:dyDescent="0.35">
      <c r="B6" s="503" t="s">
        <v>64</v>
      </c>
      <c r="C6" s="503"/>
      <c r="D6" s="206">
        <v>15898847</v>
      </c>
      <c r="E6" s="207">
        <v>0.82</v>
      </c>
      <c r="F6" s="506"/>
      <c r="G6" s="504"/>
    </row>
    <row r="7" spans="1:7" ht="24" thickBot="1" x14ac:dyDescent="0.5">
      <c r="C7" s="9" t="s">
        <v>4</v>
      </c>
      <c r="D7" s="10"/>
      <c r="E7" s="11"/>
      <c r="F7" s="507"/>
      <c r="G7" s="505"/>
    </row>
    <row r="8" spans="1:7" ht="22.5" customHeight="1" thickTop="1" thickBot="1" x14ac:dyDescent="0.55000000000000004">
      <c r="A8" s="542" t="s">
        <v>65</v>
      </c>
      <c r="B8" s="545" t="s">
        <v>66</v>
      </c>
      <c r="C8" s="548" t="s">
        <v>67</v>
      </c>
      <c r="D8" s="549"/>
      <c r="E8" s="12" t="s">
        <v>68</v>
      </c>
      <c r="F8" s="13">
        <v>217</v>
      </c>
      <c r="G8" s="182">
        <v>150</v>
      </c>
    </row>
    <row r="9" spans="1:7" ht="23.5" customHeight="1" thickBot="1" x14ac:dyDescent="0.55000000000000004">
      <c r="A9" s="543"/>
      <c r="B9" s="546"/>
      <c r="C9" s="550" t="s">
        <v>69</v>
      </c>
      <c r="D9" s="551"/>
      <c r="E9" s="14" t="s">
        <v>68</v>
      </c>
      <c r="F9" s="15">
        <v>10</v>
      </c>
      <c r="G9" s="183">
        <v>41</v>
      </c>
    </row>
    <row r="10" spans="1:7" ht="23.15" customHeight="1" thickBot="1" x14ac:dyDescent="0.55000000000000004">
      <c r="A10" s="543"/>
      <c r="B10" s="546"/>
      <c r="C10" s="550" t="s">
        <v>70</v>
      </c>
      <c r="D10" s="551"/>
      <c r="E10" s="14" t="s">
        <v>71</v>
      </c>
      <c r="F10" s="15">
        <v>52</v>
      </c>
      <c r="G10" s="183">
        <v>23</v>
      </c>
    </row>
    <row r="11" spans="1:7" ht="20.5" customHeight="1" thickBot="1" x14ac:dyDescent="0.55000000000000004">
      <c r="A11" s="543"/>
      <c r="B11" s="547"/>
      <c r="C11" s="16" t="s">
        <v>72</v>
      </c>
      <c r="D11" s="17" t="s">
        <v>73</v>
      </c>
      <c r="E11" s="18" t="s">
        <v>68</v>
      </c>
      <c r="F11" s="19">
        <v>33</v>
      </c>
      <c r="G11" s="184">
        <v>98</v>
      </c>
    </row>
    <row r="12" spans="1:7" ht="28.4" customHeight="1" thickTop="1" thickBot="1" x14ac:dyDescent="0.55000000000000004">
      <c r="A12" s="543"/>
      <c r="B12" s="518" t="s">
        <v>74</v>
      </c>
      <c r="C12" s="20" t="s">
        <v>75</v>
      </c>
      <c r="D12" s="21" t="s">
        <v>76</v>
      </c>
      <c r="E12" s="22" t="s">
        <v>77</v>
      </c>
      <c r="F12" s="23">
        <v>0.96</v>
      </c>
      <c r="G12" s="205">
        <v>0.998</v>
      </c>
    </row>
    <row r="13" spans="1:7" ht="25.75" customHeight="1" thickBot="1" x14ac:dyDescent="0.55000000000000004">
      <c r="A13" s="543"/>
      <c r="B13" s="519"/>
      <c r="C13" s="24" t="s">
        <v>78</v>
      </c>
      <c r="D13" s="25" t="s">
        <v>79</v>
      </c>
      <c r="E13" s="26" t="s">
        <v>80</v>
      </c>
      <c r="F13" s="27">
        <v>100</v>
      </c>
      <c r="G13" s="185">
        <v>71</v>
      </c>
    </row>
    <row r="14" spans="1:7" ht="24.65" customHeight="1" thickTop="1" x14ac:dyDescent="0.45">
      <c r="A14" s="543"/>
      <c r="B14" s="508" t="s">
        <v>81</v>
      </c>
      <c r="C14" s="511" t="s">
        <v>82</v>
      </c>
      <c r="D14" s="28" t="s">
        <v>83</v>
      </c>
      <c r="E14" s="29" t="s">
        <v>68</v>
      </c>
      <c r="F14" s="30">
        <v>19</v>
      </c>
      <c r="G14" s="186">
        <v>16</v>
      </c>
    </row>
    <row r="15" spans="1:7" ht="17.149999999999999" customHeight="1" thickBot="1" x14ac:dyDescent="0.5">
      <c r="A15" s="543"/>
      <c r="B15" s="509"/>
      <c r="C15" s="512"/>
      <c r="D15" s="31" t="s">
        <v>84</v>
      </c>
      <c r="E15" s="32" t="s">
        <v>68</v>
      </c>
      <c r="F15" s="95">
        <v>7</v>
      </c>
      <c r="G15" s="187">
        <v>0</v>
      </c>
    </row>
    <row r="16" spans="1:7" ht="19" thickBot="1" x14ac:dyDescent="0.5">
      <c r="A16" s="543"/>
      <c r="B16" s="509"/>
      <c r="C16" s="513" t="s">
        <v>85</v>
      </c>
      <c r="D16" s="33" t="s">
        <v>86</v>
      </c>
      <c r="E16" s="34" t="s">
        <v>68</v>
      </c>
      <c r="F16" s="94">
        <v>54</v>
      </c>
      <c r="G16" s="188" t="e">
        <f>#REF!</f>
        <v>#REF!</v>
      </c>
    </row>
    <row r="17" spans="1:7" ht="22" customHeight="1" thickBot="1" x14ac:dyDescent="0.5">
      <c r="A17" s="543"/>
      <c r="B17" s="509"/>
      <c r="C17" s="514"/>
      <c r="D17" s="35" t="s">
        <v>87</v>
      </c>
      <c r="E17" s="36" t="s">
        <v>68</v>
      </c>
      <c r="F17" s="37">
        <v>10</v>
      </c>
      <c r="G17" s="189" t="e">
        <f>#REF!</f>
        <v>#REF!</v>
      </c>
    </row>
    <row r="18" spans="1:7" ht="21" x14ac:dyDescent="0.5">
      <c r="A18" s="543"/>
      <c r="B18" s="509"/>
      <c r="C18" s="515" t="s">
        <v>88</v>
      </c>
      <c r="D18" s="38" t="s">
        <v>89</v>
      </c>
      <c r="E18" s="39" t="s">
        <v>77</v>
      </c>
      <c r="F18" s="520">
        <v>90</v>
      </c>
      <c r="G18" s="190">
        <v>0.34</v>
      </c>
    </row>
    <row r="19" spans="1:7" ht="21" x14ac:dyDescent="0.5">
      <c r="A19" s="543"/>
      <c r="B19" s="509"/>
      <c r="C19" s="516"/>
      <c r="D19" s="40" t="s">
        <v>90</v>
      </c>
      <c r="E19" s="41" t="s">
        <v>77</v>
      </c>
      <c r="F19" s="521"/>
      <c r="G19" s="190">
        <v>0.21</v>
      </c>
    </row>
    <row r="20" spans="1:7" ht="21.5" thickBot="1" x14ac:dyDescent="0.55000000000000004">
      <c r="A20" s="544"/>
      <c r="B20" s="510"/>
      <c r="C20" s="517"/>
      <c r="D20" s="42" t="s">
        <v>91</v>
      </c>
      <c r="E20" s="43" t="s">
        <v>77</v>
      </c>
      <c r="F20" s="44">
        <v>10</v>
      </c>
      <c r="G20" s="191">
        <v>0.45</v>
      </c>
    </row>
    <row r="21" spans="1:7" ht="22" thickTop="1" thickBot="1" x14ac:dyDescent="0.55000000000000004">
      <c r="A21" s="45"/>
      <c r="B21" s="46"/>
      <c r="C21" s="47"/>
      <c r="D21" s="48"/>
      <c r="E21" s="49"/>
      <c r="F21" s="50"/>
      <c r="G21" s="192"/>
    </row>
    <row r="22" spans="1:7" ht="24.65" customHeight="1" thickTop="1" x14ac:dyDescent="0.5">
      <c r="A22" s="552" t="s">
        <v>40</v>
      </c>
      <c r="B22" s="508" t="s">
        <v>81</v>
      </c>
      <c r="C22" s="555" t="s">
        <v>92</v>
      </c>
      <c r="D22" s="51" t="s">
        <v>89</v>
      </c>
      <c r="E22" s="52" t="s">
        <v>77</v>
      </c>
      <c r="F22" s="522">
        <v>85</v>
      </c>
      <c r="G22" s="193">
        <v>0.08</v>
      </c>
    </row>
    <row r="23" spans="1:7" ht="21" x14ac:dyDescent="0.5">
      <c r="A23" s="553"/>
      <c r="B23" s="509"/>
      <c r="C23" s="556"/>
      <c r="D23" s="53" t="s">
        <v>90</v>
      </c>
      <c r="E23" s="54" t="s">
        <v>77</v>
      </c>
      <c r="F23" s="523"/>
      <c r="G23" s="194">
        <v>0.59</v>
      </c>
    </row>
    <row r="24" spans="1:7" ht="21.5" thickBot="1" x14ac:dyDescent="0.55000000000000004">
      <c r="A24" s="553"/>
      <c r="B24" s="509"/>
      <c r="C24" s="557"/>
      <c r="D24" s="56" t="s">
        <v>91</v>
      </c>
      <c r="E24" s="57" t="s">
        <v>77</v>
      </c>
      <c r="F24" s="58">
        <v>10</v>
      </c>
      <c r="G24" s="194">
        <v>0.33</v>
      </c>
    </row>
    <row r="25" spans="1:7" ht="24.65" customHeight="1" thickTop="1" thickBot="1" x14ac:dyDescent="0.55000000000000004">
      <c r="A25" s="553"/>
      <c r="B25" s="509"/>
      <c r="C25" s="59" t="s">
        <v>41</v>
      </c>
      <c r="D25" s="60"/>
      <c r="E25" s="61" t="s">
        <v>68</v>
      </c>
      <c r="F25" s="62">
        <v>14</v>
      </c>
      <c r="G25" s="195">
        <v>21</v>
      </c>
    </row>
    <row r="26" spans="1:7" ht="21.5" thickBot="1" x14ac:dyDescent="0.55000000000000004">
      <c r="A26" s="553"/>
      <c r="B26" s="509"/>
      <c r="C26" s="524" t="s">
        <v>93</v>
      </c>
      <c r="D26" s="525"/>
      <c r="E26" s="61" t="s">
        <v>87</v>
      </c>
      <c r="F26" s="63">
        <v>2</v>
      </c>
      <c r="G26" s="196">
        <v>2</v>
      </c>
    </row>
    <row r="27" spans="1:7" ht="24" hidden="1" customHeight="1" thickTop="1" thickBot="1" x14ac:dyDescent="0.55000000000000004">
      <c r="A27" s="553"/>
      <c r="B27" s="509"/>
      <c r="C27" s="526" t="s">
        <v>94</v>
      </c>
      <c r="D27" s="527"/>
      <c r="E27" s="64" t="s">
        <v>95</v>
      </c>
      <c r="F27" s="62">
        <v>1</v>
      </c>
      <c r="G27" s="196"/>
    </row>
    <row r="28" spans="1:7" ht="23.5" hidden="1" customHeight="1" thickTop="1" thickBot="1" x14ac:dyDescent="0.55000000000000004">
      <c r="A28" s="553"/>
      <c r="B28" s="509"/>
      <c r="C28" s="530" t="s">
        <v>96</v>
      </c>
      <c r="D28" s="65" t="s">
        <v>97</v>
      </c>
      <c r="E28" s="66" t="s">
        <v>68</v>
      </c>
      <c r="F28" s="533" t="s">
        <v>98</v>
      </c>
      <c r="G28" s="196"/>
    </row>
    <row r="29" spans="1:7" ht="23.5" hidden="1" customHeight="1" thickBot="1" x14ac:dyDescent="0.55000000000000004">
      <c r="A29" s="553"/>
      <c r="B29" s="509"/>
      <c r="C29" s="531"/>
      <c r="D29" s="67" t="s">
        <v>99</v>
      </c>
      <c r="E29" s="68" t="s">
        <v>68</v>
      </c>
      <c r="F29" s="534"/>
      <c r="G29" s="196"/>
    </row>
    <row r="30" spans="1:7" ht="22.5" hidden="1" customHeight="1" thickBot="1" x14ac:dyDescent="0.55000000000000004">
      <c r="A30" s="553"/>
      <c r="B30" s="509"/>
      <c r="C30" s="532"/>
      <c r="D30" s="69" t="s">
        <v>100</v>
      </c>
      <c r="E30" s="70" t="s">
        <v>68</v>
      </c>
      <c r="F30" s="535"/>
      <c r="G30" s="196"/>
    </row>
    <row r="31" spans="1:7" ht="24" hidden="1" customHeight="1" thickBot="1" x14ac:dyDescent="0.55000000000000004">
      <c r="A31" s="553"/>
      <c r="B31" s="509"/>
      <c r="C31" s="536" t="s">
        <v>101</v>
      </c>
      <c r="D31" s="537"/>
      <c r="E31" s="64" t="s">
        <v>77</v>
      </c>
      <c r="F31" s="63" t="s">
        <v>98</v>
      </c>
      <c r="G31" s="196"/>
    </row>
    <row r="32" spans="1:7" ht="24" hidden="1" customHeight="1" thickBot="1" x14ac:dyDescent="0.55000000000000004">
      <c r="A32" s="553"/>
      <c r="B32" s="509"/>
      <c r="C32" s="526" t="s">
        <v>102</v>
      </c>
      <c r="D32" s="527"/>
      <c r="E32" s="71" t="s">
        <v>77</v>
      </c>
      <c r="F32" s="63" t="s">
        <v>98</v>
      </c>
      <c r="G32" s="196"/>
    </row>
    <row r="33" spans="1:7" ht="21.5" thickBot="1" x14ac:dyDescent="0.55000000000000004">
      <c r="A33" s="553"/>
      <c r="B33" s="510"/>
      <c r="C33" s="528" t="s">
        <v>43</v>
      </c>
      <c r="D33" s="529"/>
      <c r="E33" s="72"/>
      <c r="F33" s="73">
        <v>1.85</v>
      </c>
      <c r="G33" s="197">
        <v>1.99</v>
      </c>
    </row>
    <row r="34" spans="1:7" ht="24.65" customHeight="1" thickTop="1" thickBot="1" x14ac:dyDescent="0.55000000000000004">
      <c r="A34" s="553"/>
      <c r="B34" s="561" t="s">
        <v>66</v>
      </c>
      <c r="C34" s="564" t="s">
        <v>103</v>
      </c>
      <c r="D34" s="565"/>
      <c r="E34" s="74" t="s">
        <v>68</v>
      </c>
      <c r="F34" s="75">
        <v>1</v>
      </c>
      <c r="G34" s="198">
        <v>1</v>
      </c>
    </row>
    <row r="35" spans="1:7" ht="21.5" thickBot="1" x14ac:dyDescent="0.55000000000000004">
      <c r="A35" s="553"/>
      <c r="B35" s="562"/>
      <c r="C35" s="566" t="s">
        <v>44</v>
      </c>
      <c r="D35" s="567"/>
      <c r="E35" s="76" t="s">
        <v>68</v>
      </c>
      <c r="F35" s="55">
        <v>20</v>
      </c>
      <c r="G35" s="199">
        <v>22</v>
      </c>
    </row>
    <row r="36" spans="1:7" ht="21.5" hidden="1" thickBot="1" x14ac:dyDescent="0.4">
      <c r="A36" s="553"/>
      <c r="B36" s="562"/>
      <c r="C36" s="568" t="s">
        <v>104</v>
      </c>
      <c r="D36" s="569"/>
      <c r="E36" s="77" t="s">
        <v>68</v>
      </c>
      <c r="F36" s="55">
        <v>20</v>
      </c>
      <c r="G36" s="199">
        <v>2</v>
      </c>
    </row>
    <row r="37" spans="1:7" ht="21" hidden="1" x14ac:dyDescent="0.5">
      <c r="A37" s="553"/>
      <c r="B37" s="562"/>
      <c r="C37" s="538" t="s">
        <v>105</v>
      </c>
      <c r="D37" s="78" t="s">
        <v>106</v>
      </c>
      <c r="E37" s="79" t="s">
        <v>68</v>
      </c>
      <c r="F37" s="55">
        <v>20</v>
      </c>
      <c r="G37" s="199">
        <v>0</v>
      </c>
    </row>
    <row r="38" spans="1:7" ht="21.5" hidden="1" thickBot="1" x14ac:dyDescent="0.55000000000000004">
      <c r="A38" s="553"/>
      <c r="B38" s="562"/>
      <c r="C38" s="539"/>
      <c r="D38" s="80" t="s">
        <v>107</v>
      </c>
      <c r="E38" s="81" t="s">
        <v>68</v>
      </c>
      <c r="F38" s="55">
        <v>2</v>
      </c>
      <c r="G38" s="199">
        <v>0</v>
      </c>
    </row>
    <row r="39" spans="1:7" ht="21.5" thickBot="1" x14ac:dyDescent="0.4">
      <c r="A39" s="553"/>
      <c r="B39" s="563"/>
      <c r="C39" s="540" t="s">
        <v>45</v>
      </c>
      <c r="D39" s="541"/>
      <c r="E39" s="82" t="s">
        <v>108</v>
      </c>
      <c r="F39" s="58" t="s">
        <v>46</v>
      </c>
      <c r="G39" s="200" t="s">
        <v>46</v>
      </c>
    </row>
    <row r="40" spans="1:7" ht="24" customHeight="1" thickTop="1" x14ac:dyDescent="0.5">
      <c r="A40" s="553"/>
      <c r="B40" s="558" t="s">
        <v>109</v>
      </c>
      <c r="C40" s="83" t="s">
        <v>47</v>
      </c>
      <c r="D40" s="84"/>
      <c r="E40" s="85" t="s">
        <v>110</v>
      </c>
      <c r="F40" s="55">
        <v>1</v>
      </c>
      <c r="G40" s="201">
        <v>1</v>
      </c>
    </row>
    <row r="41" spans="1:7" ht="21" x14ac:dyDescent="0.5">
      <c r="A41" s="553"/>
      <c r="B41" s="559"/>
      <c r="C41" s="86" t="s">
        <v>48</v>
      </c>
      <c r="D41" s="84" t="s">
        <v>111</v>
      </c>
      <c r="E41" s="85" t="s">
        <v>110</v>
      </c>
      <c r="F41" s="55">
        <v>42</v>
      </c>
      <c r="G41" s="202">
        <v>45</v>
      </c>
    </row>
    <row r="42" spans="1:7" ht="21" x14ac:dyDescent="0.5">
      <c r="A42" s="553"/>
      <c r="B42" s="559"/>
      <c r="C42" s="87" t="s">
        <v>112</v>
      </c>
      <c r="D42" s="86"/>
      <c r="E42" s="85" t="s">
        <v>110</v>
      </c>
      <c r="F42" s="55">
        <v>21</v>
      </c>
      <c r="G42" s="202">
        <v>24</v>
      </c>
    </row>
    <row r="43" spans="1:7" ht="21" x14ac:dyDescent="0.5">
      <c r="A43" s="553"/>
      <c r="B43" s="559"/>
      <c r="C43" s="88" t="s">
        <v>113</v>
      </c>
      <c r="D43" s="84"/>
      <c r="E43" s="85" t="s">
        <v>114</v>
      </c>
      <c r="F43" s="55">
        <v>1</v>
      </c>
      <c r="G43" s="202">
        <v>1</v>
      </c>
    </row>
    <row r="44" spans="1:7" ht="21" x14ac:dyDescent="0.5">
      <c r="A44" s="553"/>
      <c r="B44" s="559"/>
      <c r="C44" s="86" t="s">
        <v>50</v>
      </c>
      <c r="D44" s="84"/>
      <c r="E44" s="85" t="s">
        <v>77</v>
      </c>
      <c r="F44" s="89">
        <v>1</v>
      </c>
      <c r="G44" s="203">
        <v>1</v>
      </c>
    </row>
    <row r="45" spans="1:7" ht="21" x14ac:dyDescent="0.5">
      <c r="A45" s="553"/>
      <c r="B45" s="559"/>
      <c r="C45" s="86" t="s">
        <v>51</v>
      </c>
      <c r="D45" s="84"/>
      <c r="E45" s="85" t="s">
        <v>115</v>
      </c>
      <c r="F45" s="55" t="s">
        <v>52</v>
      </c>
      <c r="G45" s="202" t="s">
        <v>54</v>
      </c>
    </row>
    <row r="46" spans="1:7" ht="21" x14ac:dyDescent="0.5">
      <c r="A46" s="553"/>
      <c r="B46" s="559"/>
      <c r="C46" s="86" t="s">
        <v>53</v>
      </c>
      <c r="D46" s="84"/>
      <c r="E46" s="85" t="s">
        <v>115</v>
      </c>
      <c r="F46" s="55" t="s">
        <v>54</v>
      </c>
      <c r="G46" s="202" t="s">
        <v>54</v>
      </c>
    </row>
    <row r="47" spans="1:7" ht="21" x14ac:dyDescent="0.5">
      <c r="A47" s="553"/>
      <c r="B47" s="559"/>
      <c r="C47" s="86" t="s">
        <v>55</v>
      </c>
      <c r="D47" s="84"/>
      <c r="E47" s="85" t="s">
        <v>116</v>
      </c>
      <c r="F47" s="55" t="s">
        <v>56</v>
      </c>
      <c r="G47" s="202" t="s">
        <v>56</v>
      </c>
    </row>
    <row r="48" spans="1:7" ht="21.5" thickBot="1" x14ac:dyDescent="0.55000000000000004">
      <c r="A48" s="554"/>
      <c r="B48" s="560"/>
      <c r="C48" s="90" t="s">
        <v>57</v>
      </c>
      <c r="D48" s="91"/>
      <c r="E48" s="92" t="s">
        <v>115</v>
      </c>
      <c r="F48" s="58" t="s">
        <v>52</v>
      </c>
      <c r="G48" s="185" t="s">
        <v>54</v>
      </c>
    </row>
    <row r="49" ht="15" thickTop="1" x14ac:dyDescent="0.35"/>
  </sheetData>
  <mergeCells count="34">
    <mergeCell ref="C37:C38"/>
    <mergeCell ref="C39:D39"/>
    <mergeCell ref="B6:C6"/>
    <mergeCell ref="A8:A20"/>
    <mergeCell ref="B8:B11"/>
    <mergeCell ref="C8:D8"/>
    <mergeCell ref="C9:D9"/>
    <mergeCell ref="C10:D10"/>
    <mergeCell ref="A22:A48"/>
    <mergeCell ref="B22:B33"/>
    <mergeCell ref="C22:C24"/>
    <mergeCell ref="B40:B48"/>
    <mergeCell ref="B34:B39"/>
    <mergeCell ref="C34:D34"/>
    <mergeCell ref="C35:D35"/>
    <mergeCell ref="C36:D36"/>
    <mergeCell ref="F22:F23"/>
    <mergeCell ref="C26:D26"/>
    <mergeCell ref="C27:D27"/>
    <mergeCell ref="C33:D33"/>
    <mergeCell ref="C28:C30"/>
    <mergeCell ref="F28:F30"/>
    <mergeCell ref="C31:D31"/>
    <mergeCell ref="C32:D32"/>
    <mergeCell ref="G5:G7"/>
    <mergeCell ref="B1:E1"/>
    <mergeCell ref="F5:F7"/>
    <mergeCell ref="B14:B20"/>
    <mergeCell ref="C14:C15"/>
    <mergeCell ref="C16:C17"/>
    <mergeCell ref="C18:C20"/>
    <mergeCell ref="B12:B13"/>
    <mergeCell ref="B5:C5"/>
    <mergeCell ref="F18:F19"/>
  </mergeCells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7687-3146-414F-8A8F-014E67B65FF6}">
  <sheetPr filterMode="1">
    <pageSetUpPr fitToPage="1"/>
  </sheetPr>
  <dimension ref="A1:S127"/>
  <sheetViews>
    <sheetView zoomScale="140" zoomScaleNormal="140" workbookViewId="0">
      <pane xSplit="1" topLeftCell="B1" activePane="topRight" state="frozen"/>
      <selection activeCell="T14" sqref="T14"/>
      <selection pane="topRight" activeCell="B1" sqref="B1:B1048576"/>
    </sheetView>
  </sheetViews>
  <sheetFormatPr defaultColWidth="9.1796875" defaultRowHeight="10.5" x14ac:dyDescent="0.25"/>
  <cols>
    <col min="1" max="1" width="17.1796875" style="217" bestFit="1" customWidth="1"/>
    <col min="2" max="2" width="15.26953125" style="235" customWidth="1"/>
    <col min="3" max="3" width="11.54296875" style="390" customWidth="1"/>
    <col min="4" max="4" width="6" style="235" customWidth="1"/>
    <col min="5" max="5" width="19.26953125" style="217" customWidth="1"/>
    <col min="6" max="6" width="6.81640625" style="235" customWidth="1"/>
    <col min="7" max="7" width="7.54296875" style="235" customWidth="1"/>
    <col min="8" max="8" width="11.1796875" style="217" customWidth="1"/>
    <col min="9" max="9" width="12" style="235" customWidth="1"/>
    <col min="10" max="10" width="8.453125" style="217" customWidth="1"/>
    <col min="11" max="12" width="2.54296875" style="217" bestFit="1" customWidth="1"/>
    <col min="13" max="13" width="2.54296875" style="217" customWidth="1"/>
    <col min="14" max="14" width="3.26953125" style="217" customWidth="1"/>
    <col min="15" max="15" width="2.54296875" style="217" bestFit="1" customWidth="1"/>
    <col min="16" max="18" width="2.54296875" style="217" customWidth="1"/>
    <col min="19" max="19" width="2.7265625" style="217" bestFit="1" customWidth="1"/>
    <col min="20" max="16384" width="9.1796875" style="217"/>
  </cols>
  <sheetData>
    <row r="1" spans="1:19" ht="29" thickTop="1" thickBot="1" x14ac:dyDescent="0.3">
      <c r="A1" s="214" t="s">
        <v>117</v>
      </c>
      <c r="B1" s="215" t="s">
        <v>119</v>
      </c>
      <c r="C1" s="215" t="s">
        <v>120</v>
      </c>
      <c r="D1" s="215" t="s">
        <v>115</v>
      </c>
      <c r="E1" s="216" t="s">
        <v>121</v>
      </c>
      <c r="F1" s="370" t="s">
        <v>122</v>
      </c>
      <c r="G1" s="216" t="s">
        <v>123</v>
      </c>
      <c r="H1" s="216" t="s">
        <v>124</v>
      </c>
      <c r="I1" s="215" t="s">
        <v>125</v>
      </c>
      <c r="J1" s="371" t="s">
        <v>126</v>
      </c>
      <c r="K1" s="402">
        <v>44866</v>
      </c>
      <c r="L1" s="402">
        <v>44896</v>
      </c>
      <c r="M1" s="402">
        <v>44927</v>
      </c>
      <c r="N1" s="402">
        <v>44958</v>
      </c>
      <c r="O1" s="402">
        <v>44986</v>
      </c>
      <c r="P1" s="402">
        <v>45017</v>
      </c>
      <c r="Q1" s="402">
        <v>45047</v>
      </c>
      <c r="R1" s="402">
        <v>45078</v>
      </c>
      <c r="S1" s="402">
        <v>45108</v>
      </c>
    </row>
    <row r="2" spans="1:19" ht="10" customHeight="1" x14ac:dyDescent="0.25">
      <c r="A2" s="218" t="s">
        <v>127</v>
      </c>
      <c r="B2" s="243" t="s">
        <v>128</v>
      </c>
      <c r="C2" s="379" t="s">
        <v>129</v>
      </c>
      <c r="D2" s="399">
        <v>6</v>
      </c>
      <c r="E2" s="400" t="s">
        <v>130</v>
      </c>
      <c r="F2" s="399" t="s">
        <v>131</v>
      </c>
      <c r="G2" s="399"/>
      <c r="H2" s="399"/>
      <c r="I2" s="399" t="s">
        <v>132</v>
      </c>
      <c r="J2" s="375">
        <f t="shared" ref="J2:J42" si="0">SUM(K2:S2)/4</f>
        <v>4</v>
      </c>
      <c r="K2" s="223">
        <v>14</v>
      </c>
      <c r="L2" s="223">
        <v>2</v>
      </c>
      <c r="M2" s="223">
        <v>0</v>
      </c>
      <c r="N2" s="223">
        <v>0</v>
      </c>
      <c r="O2" s="223">
        <v>0</v>
      </c>
      <c r="P2" s="223">
        <v>0</v>
      </c>
      <c r="Q2" s="223"/>
      <c r="R2" s="223"/>
      <c r="S2" s="223"/>
    </row>
    <row r="3" spans="1:19" ht="10" customHeight="1" x14ac:dyDescent="0.25">
      <c r="A3" s="218" t="s">
        <v>133</v>
      </c>
      <c r="B3" s="243" t="s">
        <v>128</v>
      </c>
      <c r="C3" s="379" t="s">
        <v>134</v>
      </c>
      <c r="D3" s="399">
        <v>2</v>
      </c>
      <c r="E3" s="400"/>
      <c r="F3" s="399" t="s">
        <v>135</v>
      </c>
      <c r="G3" s="399"/>
      <c r="H3" s="399"/>
      <c r="I3" s="399" t="s">
        <v>136</v>
      </c>
      <c r="J3" s="375">
        <f t="shared" si="0"/>
        <v>6</v>
      </c>
      <c r="K3" s="223">
        <v>6</v>
      </c>
      <c r="L3" s="223">
        <v>18</v>
      </c>
      <c r="M3" s="223">
        <v>0</v>
      </c>
      <c r="N3" s="223">
        <v>0</v>
      </c>
      <c r="O3" s="223">
        <v>0</v>
      </c>
      <c r="P3" s="223">
        <v>0</v>
      </c>
      <c r="Q3" s="223"/>
      <c r="R3" s="223"/>
      <c r="S3" s="223"/>
    </row>
    <row r="4" spans="1:19" ht="10" customHeight="1" x14ac:dyDescent="0.25">
      <c r="A4" s="218" t="s">
        <v>137</v>
      </c>
      <c r="B4" s="243" t="s">
        <v>128</v>
      </c>
      <c r="C4" s="379" t="s">
        <v>138</v>
      </c>
      <c r="D4" s="399">
        <v>2</v>
      </c>
      <c r="E4" s="400"/>
      <c r="F4" s="399" t="s">
        <v>135</v>
      </c>
      <c r="G4" s="399"/>
      <c r="H4" s="399"/>
      <c r="I4" s="399" t="s">
        <v>136</v>
      </c>
      <c r="J4" s="375">
        <f t="shared" si="0"/>
        <v>12.5</v>
      </c>
      <c r="K4" s="223">
        <v>12</v>
      </c>
      <c r="L4" s="223">
        <v>0</v>
      </c>
      <c r="M4" s="223">
        <v>6</v>
      </c>
      <c r="N4" s="223">
        <v>8</v>
      </c>
      <c r="O4" s="223">
        <v>24</v>
      </c>
      <c r="P4" s="223">
        <v>0</v>
      </c>
      <c r="Q4" s="223"/>
      <c r="R4" s="223"/>
      <c r="S4" s="223"/>
    </row>
    <row r="5" spans="1:19" s="224" customFormat="1" ht="10" customHeight="1" x14ac:dyDescent="0.25">
      <c r="A5" s="218" t="s">
        <v>139</v>
      </c>
      <c r="B5" s="243" t="s">
        <v>128</v>
      </c>
      <c r="C5" s="379" t="s">
        <v>141</v>
      </c>
      <c r="D5" s="399">
        <v>3</v>
      </c>
      <c r="E5" s="400"/>
      <c r="F5" s="399" t="s">
        <v>135</v>
      </c>
      <c r="G5" s="399"/>
      <c r="H5" s="399"/>
      <c r="I5" s="399" t="s">
        <v>136</v>
      </c>
      <c r="J5" s="375">
        <f t="shared" si="0"/>
        <v>4</v>
      </c>
      <c r="K5" s="223">
        <v>2</v>
      </c>
      <c r="L5" s="223">
        <v>9</v>
      </c>
      <c r="M5" s="223">
        <v>0</v>
      </c>
      <c r="N5" s="223">
        <v>0</v>
      </c>
      <c r="O5" s="223">
        <v>5</v>
      </c>
      <c r="P5" s="223">
        <v>0</v>
      </c>
      <c r="Q5" s="223"/>
      <c r="R5" s="223"/>
      <c r="S5" s="223"/>
    </row>
    <row r="6" spans="1:19" s="224" customFormat="1" ht="10" customHeight="1" x14ac:dyDescent="0.25">
      <c r="A6" s="427" t="s">
        <v>127</v>
      </c>
      <c r="B6" s="429" t="s">
        <v>128</v>
      </c>
      <c r="C6" s="428" t="s">
        <v>142</v>
      </c>
      <c r="D6" s="430">
        <v>2</v>
      </c>
      <c r="E6" s="430"/>
      <c r="F6" s="430" t="s">
        <v>135</v>
      </c>
      <c r="G6" s="430"/>
      <c r="H6" s="430"/>
      <c r="I6" s="430" t="s">
        <v>136</v>
      </c>
      <c r="J6" s="375">
        <f t="shared" si="0"/>
        <v>20.75</v>
      </c>
      <c r="K6" s="424">
        <v>79</v>
      </c>
      <c r="L6" s="424">
        <v>0</v>
      </c>
      <c r="M6" s="424">
        <v>4</v>
      </c>
      <c r="N6" s="424">
        <v>0</v>
      </c>
      <c r="O6" s="424">
        <v>0</v>
      </c>
      <c r="P6" s="424">
        <v>0</v>
      </c>
      <c r="Q6" s="424"/>
      <c r="R6" s="424"/>
      <c r="S6" s="424"/>
    </row>
    <row r="7" spans="1:19" s="224" customFormat="1" ht="10" customHeight="1" x14ac:dyDescent="0.25">
      <c r="A7" s="376" t="s">
        <v>139</v>
      </c>
      <c r="B7" s="243" t="s">
        <v>128</v>
      </c>
      <c r="C7" s="372" t="s">
        <v>141</v>
      </c>
      <c r="D7" s="373"/>
      <c r="E7" s="374"/>
      <c r="F7" s="373"/>
      <c r="G7" s="373"/>
      <c r="H7" s="373"/>
      <c r="I7" s="399" t="s">
        <v>143</v>
      </c>
      <c r="J7" s="375">
        <f t="shared" si="0"/>
        <v>13.75</v>
      </c>
      <c r="K7" s="223">
        <v>0</v>
      </c>
      <c r="L7" s="223">
        <v>0</v>
      </c>
      <c r="M7" s="223">
        <v>0</v>
      </c>
      <c r="N7" s="223">
        <v>23</v>
      </c>
      <c r="O7" s="223">
        <v>20</v>
      </c>
      <c r="P7" s="223">
        <v>12</v>
      </c>
      <c r="Q7" s="223"/>
      <c r="R7" s="223"/>
      <c r="S7" s="223"/>
    </row>
    <row r="8" spans="1:19" s="224" customFormat="1" ht="10" customHeight="1" x14ac:dyDescent="0.25">
      <c r="A8" s="218" t="s">
        <v>139</v>
      </c>
      <c r="B8" s="243" t="s">
        <v>128</v>
      </c>
      <c r="C8" s="372"/>
      <c r="D8" s="373"/>
      <c r="E8" s="374"/>
      <c r="F8" s="373"/>
      <c r="G8" s="373"/>
      <c r="H8" s="373"/>
      <c r="I8" s="399" t="s">
        <v>143</v>
      </c>
      <c r="J8" s="375">
        <f t="shared" si="0"/>
        <v>1.75</v>
      </c>
      <c r="K8" s="223">
        <v>0</v>
      </c>
      <c r="L8" s="223">
        <v>0</v>
      </c>
      <c r="M8" s="223">
        <v>0</v>
      </c>
      <c r="N8" s="223">
        <v>7</v>
      </c>
      <c r="O8" s="223">
        <v>0</v>
      </c>
      <c r="P8" s="223">
        <v>0</v>
      </c>
      <c r="Q8" s="223"/>
      <c r="R8" s="223"/>
      <c r="S8" s="223"/>
    </row>
    <row r="9" spans="1:19" s="224" customFormat="1" ht="10" customHeight="1" x14ac:dyDescent="0.25">
      <c r="A9" s="218" t="s">
        <v>144</v>
      </c>
      <c r="B9" s="243" t="s">
        <v>128</v>
      </c>
      <c r="C9" s="379" t="s">
        <v>145</v>
      </c>
      <c r="D9" s="399">
        <v>2</v>
      </c>
      <c r="E9" s="400"/>
      <c r="F9" s="399" t="s">
        <v>135</v>
      </c>
      <c r="G9" s="399"/>
      <c r="H9" s="399"/>
      <c r="I9" s="399" t="s">
        <v>136</v>
      </c>
      <c r="J9" s="375">
        <f t="shared" si="0"/>
        <v>5.25</v>
      </c>
      <c r="K9" s="223">
        <v>15</v>
      </c>
      <c r="L9" s="223">
        <v>6</v>
      </c>
      <c r="M9" s="223">
        <v>0</v>
      </c>
      <c r="N9" s="223">
        <v>0</v>
      </c>
      <c r="O9" s="223">
        <v>0</v>
      </c>
      <c r="P9" s="223">
        <v>0</v>
      </c>
      <c r="Q9" s="223"/>
      <c r="R9" s="223"/>
      <c r="S9" s="223"/>
    </row>
    <row r="10" spans="1:19" ht="10" customHeight="1" x14ac:dyDescent="0.25">
      <c r="A10" s="401" t="s">
        <v>146</v>
      </c>
      <c r="B10" s="243" t="s">
        <v>128</v>
      </c>
      <c r="C10" s="379" t="s">
        <v>147</v>
      </c>
      <c r="D10" s="399">
        <v>6</v>
      </c>
      <c r="E10" s="400"/>
      <c r="F10" s="399" t="s">
        <v>131</v>
      </c>
      <c r="G10" s="399"/>
      <c r="H10" s="399"/>
      <c r="I10" s="399" t="s">
        <v>132</v>
      </c>
      <c r="J10" s="375">
        <f t="shared" si="0"/>
        <v>0.75</v>
      </c>
      <c r="K10" s="223">
        <v>1</v>
      </c>
      <c r="L10" s="223">
        <v>2</v>
      </c>
      <c r="M10" s="223">
        <v>0</v>
      </c>
      <c r="N10" s="223">
        <v>0</v>
      </c>
      <c r="O10" s="223">
        <v>0</v>
      </c>
      <c r="P10" s="223">
        <v>0</v>
      </c>
      <c r="Q10" s="223"/>
      <c r="R10" s="223"/>
      <c r="S10" s="223"/>
    </row>
    <row r="11" spans="1:19" s="224" customFormat="1" ht="10" customHeight="1" x14ac:dyDescent="0.25">
      <c r="A11" s="218" t="s">
        <v>148</v>
      </c>
      <c r="B11" s="243" t="s">
        <v>128</v>
      </c>
      <c r="C11" s="379" t="s">
        <v>149</v>
      </c>
      <c r="D11" s="399">
        <v>2</v>
      </c>
      <c r="E11" s="400"/>
      <c r="F11" s="399" t="s">
        <v>131</v>
      </c>
      <c r="G11" s="399"/>
      <c r="H11" s="399"/>
      <c r="I11" s="399" t="s">
        <v>132</v>
      </c>
      <c r="J11" s="375">
        <f t="shared" si="0"/>
        <v>10.25</v>
      </c>
      <c r="K11" s="223">
        <v>41</v>
      </c>
      <c r="L11" s="223">
        <v>0</v>
      </c>
      <c r="M11" s="223">
        <v>0</v>
      </c>
      <c r="N11" s="223">
        <v>0</v>
      </c>
      <c r="O11" s="223">
        <v>0</v>
      </c>
      <c r="P11" s="223">
        <v>0</v>
      </c>
      <c r="Q11" s="223"/>
      <c r="R11" s="223"/>
      <c r="S11" s="223"/>
    </row>
    <row r="12" spans="1:19" s="224" customFormat="1" ht="10" customHeight="1" x14ac:dyDescent="0.25">
      <c r="A12" s="218" t="s">
        <v>150</v>
      </c>
      <c r="B12" s="243" t="s">
        <v>128</v>
      </c>
      <c r="C12" s="379" t="s">
        <v>141</v>
      </c>
      <c r="D12" s="399">
        <v>3</v>
      </c>
      <c r="E12" s="400"/>
      <c r="F12" s="399" t="s">
        <v>131</v>
      </c>
      <c r="G12" s="399"/>
      <c r="H12" s="399"/>
      <c r="I12" s="399" t="s">
        <v>151</v>
      </c>
      <c r="J12" s="375">
        <f t="shared" si="0"/>
        <v>0.75</v>
      </c>
      <c r="K12" s="223">
        <v>3</v>
      </c>
      <c r="L12" s="223">
        <v>0</v>
      </c>
      <c r="M12" s="223">
        <v>0</v>
      </c>
      <c r="N12" s="223">
        <v>0</v>
      </c>
      <c r="O12" s="223">
        <v>0</v>
      </c>
      <c r="P12" s="223">
        <v>0</v>
      </c>
      <c r="Q12" s="223"/>
      <c r="R12" s="223"/>
      <c r="S12" s="223"/>
    </row>
    <row r="13" spans="1:19" s="224" customFormat="1" ht="10" customHeight="1" x14ac:dyDescent="0.25">
      <c r="A13" s="427" t="s">
        <v>152</v>
      </c>
      <c r="B13" s="429" t="s">
        <v>128</v>
      </c>
      <c r="C13" s="459"/>
      <c r="D13" s="460"/>
      <c r="E13" s="460"/>
      <c r="F13" s="460" t="s">
        <v>135</v>
      </c>
      <c r="G13" s="460"/>
      <c r="H13" s="460"/>
      <c r="I13" s="430" t="s">
        <v>136</v>
      </c>
      <c r="J13" s="375">
        <f t="shared" si="0"/>
        <v>13.75</v>
      </c>
      <c r="K13" s="424">
        <v>0</v>
      </c>
      <c r="L13" s="424">
        <v>0</v>
      </c>
      <c r="M13" s="424">
        <v>0</v>
      </c>
      <c r="N13" s="424">
        <v>8</v>
      </c>
      <c r="O13" s="424">
        <v>28</v>
      </c>
      <c r="P13" s="424">
        <v>19</v>
      </c>
      <c r="Q13" s="424"/>
      <c r="R13" s="424"/>
      <c r="S13" s="424"/>
    </row>
    <row r="14" spans="1:19" ht="10" customHeight="1" x14ac:dyDescent="0.25">
      <c r="A14" s="218" t="s">
        <v>139</v>
      </c>
      <c r="B14" s="243" t="s">
        <v>128</v>
      </c>
      <c r="C14" s="379" t="s">
        <v>141</v>
      </c>
      <c r="D14" s="399">
        <v>3</v>
      </c>
      <c r="E14" s="400"/>
      <c r="F14" s="399" t="s">
        <v>135</v>
      </c>
      <c r="G14" s="399"/>
      <c r="H14" s="399"/>
      <c r="I14" s="399" t="s">
        <v>151</v>
      </c>
      <c r="J14" s="375">
        <f t="shared" si="0"/>
        <v>6</v>
      </c>
      <c r="K14" s="223">
        <v>24</v>
      </c>
      <c r="L14" s="223">
        <v>0</v>
      </c>
      <c r="M14" s="223">
        <v>0</v>
      </c>
      <c r="N14" s="223">
        <v>0</v>
      </c>
      <c r="O14" s="223">
        <v>0</v>
      </c>
      <c r="P14" s="223">
        <v>0</v>
      </c>
      <c r="Q14" s="223"/>
      <c r="R14" s="223"/>
      <c r="S14" s="223"/>
    </row>
    <row r="15" spans="1:19" s="224" customFormat="1" ht="10" customHeight="1" x14ac:dyDescent="0.25">
      <c r="A15" s="218" t="s">
        <v>139</v>
      </c>
      <c r="B15" s="243" t="s">
        <v>128</v>
      </c>
      <c r="C15" s="379" t="s">
        <v>141</v>
      </c>
      <c r="D15" s="399">
        <v>3</v>
      </c>
      <c r="E15" s="400"/>
      <c r="F15" s="399" t="s">
        <v>135</v>
      </c>
      <c r="G15" s="399"/>
      <c r="H15" s="399"/>
      <c r="I15" s="399" t="s">
        <v>151</v>
      </c>
      <c r="J15" s="375">
        <f t="shared" si="0"/>
        <v>34</v>
      </c>
      <c r="K15" s="223">
        <v>4</v>
      </c>
      <c r="L15" s="223">
        <v>46</v>
      </c>
      <c r="M15" s="223">
        <v>13</v>
      </c>
      <c r="N15" s="223">
        <v>22</v>
      </c>
      <c r="O15" s="223">
        <v>29</v>
      </c>
      <c r="P15" s="223">
        <v>22</v>
      </c>
      <c r="Q15" s="223"/>
      <c r="R15" s="223"/>
      <c r="S15" s="223"/>
    </row>
    <row r="16" spans="1:19" s="224" customFormat="1" ht="10" customHeight="1" x14ac:dyDescent="0.25">
      <c r="A16" s="218" t="s">
        <v>139</v>
      </c>
      <c r="B16" s="243" t="s">
        <v>128</v>
      </c>
      <c r="C16" s="379" t="s">
        <v>153</v>
      </c>
      <c r="D16" s="399">
        <v>3</v>
      </c>
      <c r="E16" s="400"/>
      <c r="F16" s="399" t="s">
        <v>135</v>
      </c>
      <c r="G16" s="399"/>
      <c r="H16" s="399"/>
      <c r="I16" s="399" t="s">
        <v>132</v>
      </c>
      <c r="J16" s="375">
        <f t="shared" si="0"/>
        <v>5</v>
      </c>
      <c r="K16" s="223">
        <v>1</v>
      </c>
      <c r="L16" s="223">
        <v>11</v>
      </c>
      <c r="M16" s="223">
        <v>3</v>
      </c>
      <c r="N16" s="223">
        <v>4</v>
      </c>
      <c r="O16" s="223">
        <v>0</v>
      </c>
      <c r="P16" s="223">
        <v>1</v>
      </c>
      <c r="Q16" s="223"/>
      <c r="R16" s="223"/>
      <c r="S16" s="223"/>
    </row>
    <row r="17" spans="1:19" s="224" customFormat="1" ht="10" customHeight="1" x14ac:dyDescent="0.25">
      <c r="A17" s="218" t="s">
        <v>133</v>
      </c>
      <c r="B17" s="243" t="s">
        <v>128</v>
      </c>
      <c r="C17" s="372"/>
      <c r="D17" s="373"/>
      <c r="E17" s="374"/>
      <c r="F17" s="373"/>
      <c r="G17" s="373"/>
      <c r="H17" s="373"/>
      <c r="I17" s="399" t="s">
        <v>132</v>
      </c>
      <c r="J17" s="375">
        <f t="shared" si="0"/>
        <v>9.75</v>
      </c>
      <c r="K17" s="223">
        <v>0</v>
      </c>
      <c r="L17" s="223">
        <v>0</v>
      </c>
      <c r="M17" s="223">
        <v>0</v>
      </c>
      <c r="N17" s="223">
        <v>20</v>
      </c>
      <c r="O17" s="223">
        <v>19</v>
      </c>
      <c r="P17" s="223">
        <v>0</v>
      </c>
      <c r="Q17" s="223"/>
      <c r="R17" s="223"/>
      <c r="S17" s="223"/>
    </row>
    <row r="18" spans="1:19" s="224" customFormat="1" ht="10" customHeight="1" x14ac:dyDescent="0.25">
      <c r="A18" s="452" t="s">
        <v>154</v>
      </c>
      <c r="B18" s="243" t="s">
        <v>128</v>
      </c>
      <c r="C18" s="372"/>
      <c r="D18" s="373"/>
      <c r="E18" s="374"/>
      <c r="F18" s="373" t="s">
        <v>131</v>
      </c>
      <c r="G18" s="373"/>
      <c r="H18" s="373"/>
      <c r="I18" s="399" t="s">
        <v>132</v>
      </c>
      <c r="J18" s="375">
        <f t="shared" si="0"/>
        <v>24.75</v>
      </c>
      <c r="K18" s="223">
        <v>0</v>
      </c>
      <c r="L18" s="223">
        <v>0</v>
      </c>
      <c r="M18" s="223">
        <v>0</v>
      </c>
      <c r="N18" s="223">
        <v>37</v>
      </c>
      <c r="O18" s="223">
        <v>34</v>
      </c>
      <c r="P18" s="223">
        <v>28</v>
      </c>
      <c r="Q18" s="223"/>
      <c r="R18" s="223"/>
      <c r="S18" s="223"/>
    </row>
    <row r="19" spans="1:19" s="224" customFormat="1" ht="10" customHeight="1" x14ac:dyDescent="0.25">
      <c r="A19" s="218" t="s">
        <v>127</v>
      </c>
      <c r="B19" s="243" t="s">
        <v>128</v>
      </c>
      <c r="C19" s="379" t="s">
        <v>142</v>
      </c>
      <c r="D19" s="399">
        <v>2</v>
      </c>
      <c r="E19" s="400"/>
      <c r="F19" s="399" t="s">
        <v>131</v>
      </c>
      <c r="G19" s="399"/>
      <c r="H19" s="399"/>
      <c r="I19" s="399" t="s">
        <v>132</v>
      </c>
      <c r="J19" s="375">
        <f t="shared" si="0"/>
        <v>11.75</v>
      </c>
      <c r="K19" s="223">
        <v>5</v>
      </c>
      <c r="L19" s="223">
        <v>42</v>
      </c>
      <c r="M19" s="223">
        <v>0</v>
      </c>
      <c r="N19" s="223">
        <v>0</v>
      </c>
      <c r="O19" s="223">
        <v>0</v>
      </c>
      <c r="P19" s="223">
        <v>0</v>
      </c>
      <c r="Q19" s="223"/>
      <c r="R19" s="223"/>
      <c r="S19" s="223"/>
    </row>
    <row r="20" spans="1:19" s="224" customFormat="1" ht="10" customHeight="1" x14ac:dyDescent="0.25">
      <c r="A20" s="401" t="s">
        <v>155</v>
      </c>
      <c r="B20" s="243" t="s">
        <v>128</v>
      </c>
      <c r="C20" s="379" t="s">
        <v>156</v>
      </c>
      <c r="D20" s="399">
        <v>6</v>
      </c>
      <c r="E20" s="400"/>
      <c r="F20" s="399" t="s">
        <v>135</v>
      </c>
      <c r="G20" s="399"/>
      <c r="H20" s="399"/>
      <c r="I20" s="399" t="s">
        <v>151</v>
      </c>
      <c r="J20" s="375">
        <f t="shared" si="0"/>
        <v>0.75</v>
      </c>
      <c r="K20" s="223">
        <v>2</v>
      </c>
      <c r="L20" s="223">
        <v>0</v>
      </c>
      <c r="M20" s="223">
        <v>0</v>
      </c>
      <c r="N20" s="223">
        <v>1</v>
      </c>
      <c r="O20" s="223">
        <v>0</v>
      </c>
      <c r="P20" s="223">
        <v>0</v>
      </c>
      <c r="Q20" s="223"/>
      <c r="R20" s="223"/>
      <c r="S20" s="223"/>
    </row>
    <row r="21" spans="1:19" s="224" customFormat="1" ht="10" customHeight="1" x14ac:dyDescent="0.25">
      <c r="A21" s="218" t="s">
        <v>139</v>
      </c>
      <c r="B21" s="243" t="s">
        <v>128</v>
      </c>
      <c r="C21" s="379" t="s">
        <v>157</v>
      </c>
      <c r="D21" s="399">
        <v>3</v>
      </c>
      <c r="E21" s="400"/>
      <c r="F21" s="399" t="s">
        <v>135</v>
      </c>
      <c r="G21" s="399"/>
      <c r="H21" s="399"/>
      <c r="I21" s="399" t="s">
        <v>151</v>
      </c>
      <c r="J21" s="375">
        <f t="shared" si="0"/>
        <v>0.75</v>
      </c>
      <c r="K21" s="223">
        <v>1</v>
      </c>
      <c r="L21" s="223">
        <v>2</v>
      </c>
      <c r="M21" s="223">
        <v>0</v>
      </c>
      <c r="N21" s="223">
        <v>0</v>
      </c>
      <c r="O21" s="223">
        <v>0</v>
      </c>
      <c r="P21" s="223">
        <v>0</v>
      </c>
      <c r="Q21" s="223"/>
      <c r="R21" s="223"/>
      <c r="S21" s="223"/>
    </row>
    <row r="22" spans="1:19" s="461" customFormat="1" ht="10" customHeight="1" x14ac:dyDescent="0.25">
      <c r="A22" s="378" t="s">
        <v>158</v>
      </c>
      <c r="B22" s="243" t="s">
        <v>128</v>
      </c>
      <c r="C22" s="379" t="s">
        <v>160</v>
      </c>
      <c r="D22" s="399">
        <v>3</v>
      </c>
      <c r="E22" s="400"/>
      <c r="F22" s="399" t="s">
        <v>135</v>
      </c>
      <c r="G22" s="399"/>
      <c r="H22" s="399"/>
      <c r="I22" s="399" t="s">
        <v>143</v>
      </c>
      <c r="J22" s="375">
        <f t="shared" si="0"/>
        <v>1</v>
      </c>
      <c r="K22" s="223">
        <v>1</v>
      </c>
      <c r="L22" s="223">
        <v>3</v>
      </c>
      <c r="M22" s="223">
        <v>0</v>
      </c>
      <c r="N22" s="223">
        <v>0</v>
      </c>
      <c r="O22" s="223">
        <v>0</v>
      </c>
      <c r="P22" s="223">
        <v>0</v>
      </c>
      <c r="Q22" s="223"/>
      <c r="R22" s="223"/>
      <c r="S22" s="223"/>
    </row>
    <row r="23" spans="1:19" s="224" customFormat="1" ht="10" customHeight="1" x14ac:dyDescent="0.25">
      <c r="A23" s="376" t="s">
        <v>144</v>
      </c>
      <c r="B23" s="243" t="s">
        <v>128</v>
      </c>
      <c r="C23" s="454" t="s">
        <v>145</v>
      </c>
      <c r="D23" s="399">
        <v>2</v>
      </c>
      <c r="E23" s="400"/>
      <c r="F23" s="399" t="s">
        <v>135</v>
      </c>
      <c r="G23" s="399"/>
      <c r="H23" s="399"/>
      <c r="I23" s="399" t="s">
        <v>132</v>
      </c>
      <c r="J23" s="375">
        <f t="shared" si="0"/>
        <v>3.5</v>
      </c>
      <c r="K23" s="223">
        <v>1</v>
      </c>
      <c r="L23" s="223">
        <v>13</v>
      </c>
      <c r="M23" s="223">
        <v>0</v>
      </c>
      <c r="N23" s="223">
        <v>0</v>
      </c>
      <c r="O23" s="223">
        <v>0</v>
      </c>
      <c r="P23" s="223">
        <v>0</v>
      </c>
      <c r="Q23" s="223"/>
      <c r="R23" s="223"/>
      <c r="S23" s="223"/>
    </row>
    <row r="24" spans="1:19" s="224" customFormat="1" x14ac:dyDescent="0.25">
      <c r="A24" s="427" t="s">
        <v>161</v>
      </c>
      <c r="B24" s="429" t="s">
        <v>128</v>
      </c>
      <c r="C24" s="428" t="s">
        <v>162</v>
      </c>
      <c r="D24" s="430"/>
      <c r="E24" s="430"/>
      <c r="F24" s="430" t="s">
        <v>135</v>
      </c>
      <c r="G24" s="430" t="s">
        <v>163</v>
      </c>
      <c r="H24" s="430" t="s">
        <v>164</v>
      </c>
      <c r="I24" s="430" t="s">
        <v>132</v>
      </c>
      <c r="J24" s="375">
        <f t="shared" si="0"/>
        <v>27.75</v>
      </c>
      <c r="K24" s="424">
        <v>0</v>
      </c>
      <c r="L24" s="424">
        <v>56</v>
      </c>
      <c r="M24" s="424">
        <v>10</v>
      </c>
      <c r="N24" s="424">
        <v>0</v>
      </c>
      <c r="O24" s="424">
        <v>24</v>
      </c>
      <c r="P24" s="424">
        <v>21</v>
      </c>
      <c r="Q24" s="424"/>
      <c r="R24" s="424"/>
      <c r="S24" s="424"/>
    </row>
    <row r="25" spans="1:19" s="224" customFormat="1" x14ac:dyDescent="0.25">
      <c r="A25" s="218" t="s">
        <v>133</v>
      </c>
      <c r="B25" s="243" t="s">
        <v>128</v>
      </c>
      <c r="C25" s="379" t="s">
        <v>134</v>
      </c>
      <c r="D25" s="399">
        <v>2</v>
      </c>
      <c r="E25" s="400"/>
      <c r="F25" s="399" t="s">
        <v>131</v>
      </c>
      <c r="G25" s="399"/>
      <c r="H25" s="399"/>
      <c r="I25" s="399" t="s">
        <v>132</v>
      </c>
      <c r="J25" s="375">
        <f t="shared" si="0"/>
        <v>11.75</v>
      </c>
      <c r="K25" s="223">
        <v>47</v>
      </c>
      <c r="L25" s="223">
        <v>0</v>
      </c>
      <c r="M25" s="223">
        <v>0</v>
      </c>
      <c r="N25" s="223">
        <v>0</v>
      </c>
      <c r="O25" s="223">
        <v>0</v>
      </c>
      <c r="P25" s="223">
        <v>0</v>
      </c>
      <c r="Q25" s="223"/>
      <c r="R25" s="223"/>
      <c r="S25" s="223"/>
    </row>
    <row r="26" spans="1:19" s="224" customFormat="1" x14ac:dyDescent="0.25">
      <c r="A26" s="218" t="s">
        <v>139</v>
      </c>
      <c r="B26" s="243" t="s">
        <v>128</v>
      </c>
      <c r="C26" s="379" t="s">
        <v>165</v>
      </c>
      <c r="D26" s="399">
        <v>3</v>
      </c>
      <c r="E26" s="400"/>
      <c r="F26" s="399" t="s">
        <v>135</v>
      </c>
      <c r="G26" s="399"/>
      <c r="H26" s="399"/>
      <c r="I26" s="399" t="s">
        <v>132</v>
      </c>
      <c r="J26" s="375">
        <f t="shared" si="0"/>
        <v>36.75</v>
      </c>
      <c r="K26" s="223">
        <v>12</v>
      </c>
      <c r="L26" s="223">
        <v>83</v>
      </c>
      <c r="M26" s="223">
        <v>10</v>
      </c>
      <c r="N26" s="223">
        <v>18</v>
      </c>
      <c r="O26" s="223">
        <v>22</v>
      </c>
      <c r="P26" s="223">
        <v>2</v>
      </c>
      <c r="Q26" s="223"/>
      <c r="R26" s="223"/>
      <c r="S26" s="223"/>
    </row>
    <row r="27" spans="1:19" s="224" customFormat="1" x14ac:dyDescent="0.25">
      <c r="A27" s="453" t="s">
        <v>139</v>
      </c>
      <c r="B27" s="243" t="s">
        <v>128</v>
      </c>
      <c r="C27" s="379" t="s">
        <v>141</v>
      </c>
      <c r="D27" s="399">
        <v>3</v>
      </c>
      <c r="E27" s="400"/>
      <c r="F27" s="399" t="s">
        <v>135</v>
      </c>
      <c r="G27" s="399"/>
      <c r="H27" s="399"/>
      <c r="I27" s="399" t="s">
        <v>151</v>
      </c>
      <c r="J27" s="375">
        <f t="shared" si="0"/>
        <v>3.75</v>
      </c>
      <c r="K27" s="223">
        <v>3</v>
      </c>
      <c r="L27" s="223">
        <v>12</v>
      </c>
      <c r="M27" s="223">
        <v>0</v>
      </c>
      <c r="N27" s="223">
        <v>0</v>
      </c>
      <c r="O27" s="223">
        <v>0</v>
      </c>
      <c r="P27" s="223">
        <v>0</v>
      </c>
      <c r="Q27" s="223"/>
      <c r="R27" s="223"/>
      <c r="S27" s="223"/>
    </row>
    <row r="28" spans="1:19" s="224" customFormat="1" ht="31.5" hidden="1" x14ac:dyDescent="0.25">
      <c r="A28" s="381" t="s">
        <v>166</v>
      </c>
      <c r="B28" s="444" t="s">
        <v>167</v>
      </c>
      <c r="C28" s="379" t="s">
        <v>142</v>
      </c>
      <c r="D28" s="373"/>
      <c r="E28" s="400" t="s">
        <v>168</v>
      </c>
      <c r="F28" s="399" t="s">
        <v>135</v>
      </c>
      <c r="G28" s="399" t="s">
        <v>169</v>
      </c>
      <c r="H28" s="399" t="s">
        <v>164</v>
      </c>
      <c r="I28" s="399" t="s">
        <v>136</v>
      </c>
      <c r="J28" s="375">
        <f t="shared" si="0"/>
        <v>9.75</v>
      </c>
      <c r="K28" s="223">
        <v>0</v>
      </c>
      <c r="L28" s="223">
        <v>0</v>
      </c>
      <c r="M28" s="223">
        <v>0</v>
      </c>
      <c r="N28" s="223">
        <v>0</v>
      </c>
      <c r="O28" s="223">
        <v>5</v>
      </c>
      <c r="P28" s="223">
        <v>34</v>
      </c>
      <c r="Q28" s="223"/>
      <c r="R28" s="223"/>
      <c r="S28" s="223"/>
    </row>
    <row r="29" spans="1:19" s="224" customFormat="1" ht="21" hidden="1" x14ac:dyDescent="0.25">
      <c r="A29" s="380" t="s">
        <v>170</v>
      </c>
      <c r="B29" s="243" t="s">
        <v>171</v>
      </c>
      <c r="C29" s="372"/>
      <c r="D29" s="373"/>
      <c r="E29" s="374"/>
      <c r="F29" s="373"/>
      <c r="G29" s="373"/>
      <c r="H29" s="373"/>
      <c r="I29" s="399" t="s">
        <v>143</v>
      </c>
      <c r="J29" s="375">
        <f t="shared" si="0"/>
        <v>52.25</v>
      </c>
      <c r="K29" s="223">
        <v>0</v>
      </c>
      <c r="L29" s="223">
        <v>0</v>
      </c>
      <c r="M29" s="223">
        <v>0</v>
      </c>
      <c r="N29" s="223">
        <v>160</v>
      </c>
      <c r="O29" s="223">
        <v>28</v>
      </c>
      <c r="P29" s="223">
        <v>21</v>
      </c>
      <c r="Q29" s="223"/>
      <c r="R29" s="223"/>
      <c r="S29" s="223"/>
    </row>
    <row r="30" spans="1:19" s="224" customFormat="1" hidden="1" x14ac:dyDescent="0.25">
      <c r="A30" s="381" t="s">
        <v>152</v>
      </c>
      <c r="B30" s="243" t="s">
        <v>171</v>
      </c>
      <c r="C30" s="372"/>
      <c r="D30" s="373"/>
      <c r="E30" s="374"/>
      <c r="F30" s="373"/>
      <c r="G30" s="373"/>
      <c r="H30" s="373"/>
      <c r="I30" s="399" t="s">
        <v>132</v>
      </c>
      <c r="J30" s="375">
        <f t="shared" si="0"/>
        <v>37.25</v>
      </c>
      <c r="K30" s="223">
        <v>0</v>
      </c>
      <c r="L30" s="223">
        <v>0</v>
      </c>
      <c r="M30" s="223">
        <v>0</v>
      </c>
      <c r="N30" s="223">
        <v>144</v>
      </c>
      <c r="O30" s="223">
        <v>5</v>
      </c>
      <c r="P30" s="223">
        <v>0</v>
      </c>
      <c r="Q30" s="223"/>
      <c r="R30" s="223"/>
      <c r="S30" s="223"/>
    </row>
    <row r="31" spans="1:19" s="224" customFormat="1" hidden="1" x14ac:dyDescent="0.25">
      <c r="A31" s="380" t="s">
        <v>152</v>
      </c>
      <c r="B31" s="243" t="s">
        <v>171</v>
      </c>
      <c r="C31" s="372"/>
      <c r="D31" s="373"/>
      <c r="E31" s="374"/>
      <c r="F31" s="373"/>
      <c r="G31" s="373"/>
      <c r="H31" s="373"/>
      <c r="I31" s="399" t="s">
        <v>132</v>
      </c>
      <c r="J31" s="375">
        <f t="shared" si="0"/>
        <v>39.25</v>
      </c>
      <c r="K31" s="223">
        <v>0</v>
      </c>
      <c r="L31" s="223">
        <v>0</v>
      </c>
      <c r="M31" s="223">
        <v>0</v>
      </c>
      <c r="N31" s="223">
        <v>152</v>
      </c>
      <c r="O31" s="223">
        <v>5</v>
      </c>
      <c r="P31" s="223">
        <v>0</v>
      </c>
      <c r="Q31" s="223"/>
      <c r="R31" s="223"/>
      <c r="S31" s="223"/>
    </row>
    <row r="32" spans="1:19" s="224" customFormat="1" hidden="1" x14ac:dyDescent="0.25">
      <c r="A32" s="381" t="s">
        <v>155</v>
      </c>
      <c r="B32" s="243" t="s">
        <v>171</v>
      </c>
      <c r="C32" s="372"/>
      <c r="D32" s="373"/>
      <c r="E32" s="374"/>
      <c r="F32" s="373"/>
      <c r="G32" s="373"/>
      <c r="H32" s="373"/>
      <c r="I32" s="399" t="s">
        <v>136</v>
      </c>
      <c r="J32" s="375">
        <f t="shared" si="0"/>
        <v>12.25</v>
      </c>
      <c r="K32" s="223">
        <v>0</v>
      </c>
      <c r="L32" s="223">
        <v>0</v>
      </c>
      <c r="M32" s="223">
        <v>0</v>
      </c>
      <c r="N32" s="223">
        <v>49</v>
      </c>
      <c r="O32" s="223">
        <v>0</v>
      </c>
      <c r="P32" s="223">
        <v>0</v>
      </c>
      <c r="Q32" s="223"/>
      <c r="R32" s="223"/>
      <c r="S32" s="223"/>
    </row>
    <row r="33" spans="1:19" s="224" customFormat="1" hidden="1" x14ac:dyDescent="0.25">
      <c r="A33" s="381" t="s">
        <v>139</v>
      </c>
      <c r="B33" s="243" t="s">
        <v>171</v>
      </c>
      <c r="C33" s="372"/>
      <c r="D33" s="373"/>
      <c r="E33" s="374"/>
      <c r="F33" s="373"/>
      <c r="G33" s="373"/>
      <c r="H33" s="373"/>
      <c r="I33" s="399" t="s">
        <v>132</v>
      </c>
      <c r="J33" s="375">
        <f t="shared" si="0"/>
        <v>5.5</v>
      </c>
      <c r="K33" s="223">
        <v>0</v>
      </c>
      <c r="L33" s="223">
        <v>0</v>
      </c>
      <c r="M33" s="223">
        <v>0</v>
      </c>
      <c r="N33" s="223">
        <v>22</v>
      </c>
      <c r="O33" s="223">
        <v>0</v>
      </c>
      <c r="P33" s="223">
        <v>0</v>
      </c>
      <c r="Q33" s="223"/>
      <c r="R33" s="223"/>
      <c r="S33" s="223"/>
    </row>
    <row r="34" spans="1:19" s="224" customFormat="1" hidden="1" x14ac:dyDescent="0.25">
      <c r="A34" s="381" t="s">
        <v>155</v>
      </c>
      <c r="B34" s="243" t="s">
        <v>175</v>
      </c>
      <c r="C34" s="243" t="s">
        <v>176</v>
      </c>
      <c r="D34" s="399"/>
      <c r="E34" s="400"/>
      <c r="F34" s="399"/>
      <c r="G34" s="399"/>
      <c r="H34" s="399"/>
      <c r="I34" s="399" t="s">
        <v>136</v>
      </c>
      <c r="J34" s="375">
        <f t="shared" si="0"/>
        <v>5.25</v>
      </c>
      <c r="K34" s="223">
        <v>21</v>
      </c>
      <c r="L34" s="223">
        <v>0</v>
      </c>
      <c r="M34" s="223">
        <v>0</v>
      </c>
      <c r="N34" s="223">
        <v>0</v>
      </c>
      <c r="O34" s="223">
        <v>0</v>
      </c>
      <c r="P34" s="223">
        <v>0</v>
      </c>
      <c r="Q34" s="223"/>
      <c r="R34" s="223"/>
      <c r="S34" s="223"/>
    </row>
    <row r="35" spans="1:19" s="224" customFormat="1" hidden="1" x14ac:dyDescent="0.25">
      <c r="A35" s="382" t="s">
        <v>155</v>
      </c>
      <c r="B35" s="243" t="s">
        <v>175</v>
      </c>
      <c r="C35" s="379" t="s">
        <v>176</v>
      </c>
      <c r="D35" s="373"/>
      <c r="E35" s="374"/>
      <c r="F35" s="373"/>
      <c r="G35" s="373"/>
      <c r="H35" s="373"/>
      <c r="I35" s="399" t="s">
        <v>136</v>
      </c>
      <c r="J35" s="375">
        <f t="shared" si="0"/>
        <v>0.5</v>
      </c>
      <c r="K35" s="223">
        <v>0</v>
      </c>
      <c r="L35" s="223">
        <v>0</v>
      </c>
      <c r="M35" s="223">
        <v>0</v>
      </c>
      <c r="N35" s="223">
        <v>0</v>
      </c>
      <c r="O35" s="223">
        <v>2</v>
      </c>
      <c r="P35" s="223">
        <v>0</v>
      </c>
      <c r="Q35" s="223"/>
      <c r="R35" s="223"/>
      <c r="S35" s="223"/>
    </row>
    <row r="36" spans="1:19" s="224" customFormat="1" hidden="1" x14ac:dyDescent="0.25">
      <c r="A36" s="381" t="s">
        <v>155</v>
      </c>
      <c r="B36" s="243" t="s">
        <v>175</v>
      </c>
      <c r="C36" s="379" t="s">
        <v>176</v>
      </c>
      <c r="D36" s="399"/>
      <c r="E36" s="400"/>
      <c r="F36" s="399"/>
      <c r="G36" s="399"/>
      <c r="H36" s="399"/>
      <c r="I36" s="399" t="s">
        <v>136</v>
      </c>
      <c r="J36" s="375">
        <f t="shared" si="0"/>
        <v>1.5</v>
      </c>
      <c r="K36" s="223">
        <v>2</v>
      </c>
      <c r="L36" s="223">
        <v>4</v>
      </c>
      <c r="M36" s="223">
        <v>0</v>
      </c>
      <c r="N36" s="223">
        <v>0</v>
      </c>
      <c r="O36" s="223">
        <v>0</v>
      </c>
      <c r="P36" s="223">
        <v>0</v>
      </c>
      <c r="Q36" s="223"/>
      <c r="R36" s="223"/>
      <c r="S36" s="223"/>
    </row>
    <row r="37" spans="1:19" s="224" customFormat="1" hidden="1" x14ac:dyDescent="0.25">
      <c r="A37" s="380" t="s">
        <v>155</v>
      </c>
      <c r="B37" s="243" t="s">
        <v>175</v>
      </c>
      <c r="C37" s="379" t="s">
        <v>176</v>
      </c>
      <c r="D37" s="373"/>
      <c r="E37" s="374"/>
      <c r="F37" s="373"/>
      <c r="G37" s="373"/>
      <c r="H37" s="373"/>
      <c r="I37" s="399" t="s">
        <v>132</v>
      </c>
      <c r="J37" s="375">
        <f t="shared" si="0"/>
        <v>2.5</v>
      </c>
      <c r="K37" s="223">
        <v>0</v>
      </c>
      <c r="L37" s="223">
        <v>0</v>
      </c>
      <c r="M37" s="223">
        <v>0</v>
      </c>
      <c r="N37" s="223">
        <v>10</v>
      </c>
      <c r="O37" s="223">
        <v>0</v>
      </c>
      <c r="P37" s="223">
        <v>0</v>
      </c>
      <c r="Q37" s="223"/>
      <c r="R37" s="223"/>
      <c r="S37" s="223"/>
    </row>
    <row r="38" spans="1:19" s="224" customFormat="1" hidden="1" x14ac:dyDescent="0.25">
      <c r="A38" s="381" t="s">
        <v>155</v>
      </c>
      <c r="B38" s="243" t="s">
        <v>175</v>
      </c>
      <c r="C38" s="379" t="s">
        <v>176</v>
      </c>
      <c r="D38" s="373"/>
      <c r="E38" s="374"/>
      <c r="F38" s="373"/>
      <c r="G38" s="373"/>
      <c r="H38" s="373"/>
      <c r="I38" s="399" t="s">
        <v>136</v>
      </c>
      <c r="J38" s="375">
        <f t="shared" si="0"/>
        <v>1.5</v>
      </c>
      <c r="K38" s="223">
        <v>0</v>
      </c>
      <c r="L38" s="223">
        <v>0</v>
      </c>
      <c r="M38" s="223">
        <v>0</v>
      </c>
      <c r="N38" s="223">
        <v>6</v>
      </c>
      <c r="O38" s="223">
        <v>0</v>
      </c>
      <c r="P38" s="223">
        <v>0</v>
      </c>
      <c r="Q38" s="223"/>
      <c r="R38" s="223"/>
      <c r="S38" s="223"/>
    </row>
    <row r="39" spans="1:19" s="224" customFormat="1" hidden="1" x14ac:dyDescent="0.25">
      <c r="A39" s="381" t="s">
        <v>155</v>
      </c>
      <c r="B39" s="243" t="s">
        <v>175</v>
      </c>
      <c r="C39" s="379" t="s">
        <v>176</v>
      </c>
      <c r="D39" s="399"/>
      <c r="E39" s="400"/>
      <c r="F39" s="399"/>
      <c r="G39" s="399"/>
      <c r="H39" s="399"/>
      <c r="I39" s="399" t="s">
        <v>136</v>
      </c>
      <c r="J39" s="375">
        <f t="shared" si="0"/>
        <v>4</v>
      </c>
      <c r="K39" s="223">
        <v>16</v>
      </c>
      <c r="L39" s="223">
        <v>0</v>
      </c>
      <c r="M39" s="223">
        <v>0</v>
      </c>
      <c r="N39" s="223">
        <v>0</v>
      </c>
      <c r="O39" s="223">
        <v>0</v>
      </c>
      <c r="P39" s="223">
        <v>0</v>
      </c>
      <c r="Q39" s="223"/>
      <c r="R39" s="223"/>
      <c r="S39" s="223"/>
    </row>
    <row r="40" spans="1:19" s="224" customFormat="1" ht="31.5" hidden="1" x14ac:dyDescent="0.25">
      <c r="A40" s="383" t="s">
        <v>166</v>
      </c>
      <c r="B40" s="444" t="s">
        <v>179</v>
      </c>
      <c r="C40" s="379" t="s">
        <v>142</v>
      </c>
      <c r="D40" s="373"/>
      <c r="E40" s="400" t="s">
        <v>168</v>
      </c>
      <c r="F40" s="399" t="s">
        <v>135</v>
      </c>
      <c r="G40" s="399" t="s">
        <v>169</v>
      </c>
      <c r="H40" s="399"/>
      <c r="I40" s="399" t="s">
        <v>132</v>
      </c>
      <c r="J40" s="375">
        <f t="shared" si="0"/>
        <v>3.75</v>
      </c>
      <c r="K40" s="223">
        <v>0</v>
      </c>
      <c r="L40" s="223">
        <v>0</v>
      </c>
      <c r="M40" s="223">
        <v>0</v>
      </c>
      <c r="N40" s="223">
        <v>0</v>
      </c>
      <c r="O40" s="223">
        <v>15</v>
      </c>
      <c r="P40" s="223">
        <v>0</v>
      </c>
      <c r="Q40" s="223">
        <v>0</v>
      </c>
      <c r="R40" s="223">
        <v>0</v>
      </c>
      <c r="S40" s="223">
        <v>0</v>
      </c>
    </row>
    <row r="41" spans="1:19" s="224" customFormat="1" ht="31.5" hidden="1" x14ac:dyDescent="0.25">
      <c r="A41" s="381" t="s">
        <v>166</v>
      </c>
      <c r="B41" s="444" t="s">
        <v>179</v>
      </c>
      <c r="C41" s="379" t="s">
        <v>142</v>
      </c>
      <c r="D41" s="373"/>
      <c r="E41" s="400" t="s">
        <v>168</v>
      </c>
      <c r="F41" s="399" t="s">
        <v>135</v>
      </c>
      <c r="G41" s="399" t="s">
        <v>169</v>
      </c>
      <c r="H41" s="399" t="s">
        <v>164</v>
      </c>
      <c r="I41" s="399" t="s">
        <v>136</v>
      </c>
      <c r="J41" s="375">
        <f t="shared" si="0"/>
        <v>3.75</v>
      </c>
      <c r="K41" s="223">
        <v>0</v>
      </c>
      <c r="L41" s="223">
        <v>0</v>
      </c>
      <c r="M41" s="223">
        <v>0</v>
      </c>
      <c r="N41" s="223">
        <v>0</v>
      </c>
      <c r="O41" s="223">
        <v>15</v>
      </c>
      <c r="P41" s="223">
        <v>0</v>
      </c>
      <c r="Q41" s="223"/>
      <c r="R41" s="223"/>
      <c r="S41" s="223"/>
    </row>
    <row r="42" spans="1:19" s="224" customFormat="1" hidden="1" x14ac:dyDescent="0.25">
      <c r="A42" s="474" t="s">
        <v>154</v>
      </c>
      <c r="B42" s="475" t="s">
        <v>180</v>
      </c>
      <c r="C42" s="476"/>
      <c r="D42" s="477"/>
      <c r="E42" s="478"/>
      <c r="F42" s="477"/>
      <c r="G42" s="477"/>
      <c r="H42" s="477"/>
      <c r="I42" s="479" t="s">
        <v>132</v>
      </c>
      <c r="J42" s="375">
        <f t="shared" si="0"/>
        <v>17.25</v>
      </c>
      <c r="K42" s="223">
        <v>0</v>
      </c>
      <c r="L42" s="223">
        <v>0</v>
      </c>
      <c r="M42" s="223">
        <v>0</v>
      </c>
      <c r="N42" s="223">
        <v>14</v>
      </c>
      <c r="O42" s="223">
        <v>30</v>
      </c>
      <c r="P42" s="223">
        <v>25</v>
      </c>
      <c r="Q42" s="223"/>
      <c r="R42" s="223"/>
      <c r="S42" s="223"/>
    </row>
    <row r="43" spans="1:19" s="224" customFormat="1" ht="25.5" hidden="1" customHeight="1" x14ac:dyDescent="0.3">
      <c r="A43" s="465" t="s">
        <v>155</v>
      </c>
      <c r="B43" s="467" t="s">
        <v>179</v>
      </c>
      <c r="C43" s="466" t="s">
        <v>181</v>
      </c>
      <c r="D43" s="468"/>
      <c r="E43" s="469" t="s">
        <v>168</v>
      </c>
      <c r="F43" s="468" t="s">
        <v>135</v>
      </c>
      <c r="G43" s="466" t="s">
        <v>169</v>
      </c>
      <c r="H43" s="466" t="s">
        <v>182</v>
      </c>
      <c r="I43" s="466" t="s">
        <v>132</v>
      </c>
      <c r="J43" s="473">
        <f t="shared" ref="J43:J46" si="1">SUM(K43:S43)/4</f>
        <v>3.75</v>
      </c>
      <c r="K43" s="223">
        <v>0</v>
      </c>
      <c r="L43" s="223">
        <v>0</v>
      </c>
      <c r="M43" s="223">
        <v>0</v>
      </c>
      <c r="N43" s="223">
        <v>0</v>
      </c>
      <c r="O43" s="223">
        <v>0</v>
      </c>
      <c r="P43" s="223">
        <v>15</v>
      </c>
      <c r="Q43" s="223"/>
      <c r="R43" s="223"/>
      <c r="S43" s="223"/>
    </row>
    <row r="44" spans="1:19" s="224" customFormat="1" ht="31.5" hidden="1" x14ac:dyDescent="0.3">
      <c r="A44" s="465" t="s">
        <v>155</v>
      </c>
      <c r="B44" s="467" t="s">
        <v>179</v>
      </c>
      <c r="C44" s="466" t="s">
        <v>181</v>
      </c>
      <c r="D44" s="468"/>
      <c r="E44" s="469" t="s">
        <v>168</v>
      </c>
      <c r="F44" s="468" t="s">
        <v>135</v>
      </c>
      <c r="G44" s="466" t="s">
        <v>169</v>
      </c>
      <c r="H44" s="466" t="s">
        <v>183</v>
      </c>
      <c r="I44" s="466" t="s">
        <v>132</v>
      </c>
      <c r="J44" s="473">
        <f t="shared" si="1"/>
        <v>3.75</v>
      </c>
      <c r="K44" s="223">
        <v>0</v>
      </c>
      <c r="L44" s="223">
        <v>0</v>
      </c>
      <c r="M44" s="223">
        <v>0</v>
      </c>
      <c r="N44" s="223">
        <v>0</v>
      </c>
      <c r="O44" s="223">
        <v>0</v>
      </c>
      <c r="P44" s="223">
        <v>15</v>
      </c>
      <c r="Q44" s="223"/>
      <c r="R44" s="223"/>
      <c r="S44" s="223"/>
    </row>
    <row r="45" spans="1:19" s="224" customFormat="1" ht="31.5" hidden="1" x14ac:dyDescent="0.3">
      <c r="A45" s="465" t="s">
        <v>155</v>
      </c>
      <c r="B45" s="467" t="s">
        <v>179</v>
      </c>
      <c r="C45" s="466" t="s">
        <v>181</v>
      </c>
      <c r="D45" s="468"/>
      <c r="E45" s="469" t="s">
        <v>168</v>
      </c>
      <c r="F45" s="468" t="s">
        <v>135</v>
      </c>
      <c r="G45" s="466" t="s">
        <v>169</v>
      </c>
      <c r="H45" s="466" t="s">
        <v>183</v>
      </c>
      <c r="I45" s="466" t="s">
        <v>132</v>
      </c>
      <c r="J45" s="473">
        <f t="shared" si="1"/>
        <v>3.75</v>
      </c>
      <c r="K45" s="223">
        <v>0</v>
      </c>
      <c r="L45" s="223">
        <v>0</v>
      </c>
      <c r="M45" s="223">
        <v>0</v>
      </c>
      <c r="N45" s="223">
        <v>0</v>
      </c>
      <c r="O45" s="223">
        <v>0</v>
      </c>
      <c r="P45" s="223">
        <v>15</v>
      </c>
      <c r="Q45" s="223"/>
      <c r="R45" s="223"/>
      <c r="S45" s="223"/>
    </row>
    <row r="46" spans="1:19" s="224" customFormat="1" ht="31.5" hidden="1" x14ac:dyDescent="0.3">
      <c r="A46" s="465" t="s">
        <v>155</v>
      </c>
      <c r="B46" s="467" t="s">
        <v>179</v>
      </c>
      <c r="C46" s="466" t="s">
        <v>184</v>
      </c>
      <c r="D46" s="468"/>
      <c r="E46" s="469" t="s">
        <v>168</v>
      </c>
      <c r="F46" s="468" t="s">
        <v>135</v>
      </c>
      <c r="G46" s="466" t="s">
        <v>163</v>
      </c>
      <c r="H46" s="466" t="s">
        <v>185</v>
      </c>
      <c r="I46" s="466" t="s">
        <v>132</v>
      </c>
      <c r="J46" s="473">
        <f t="shared" si="1"/>
        <v>3.75</v>
      </c>
      <c r="K46" s="223">
        <v>0</v>
      </c>
      <c r="L46" s="223">
        <v>0</v>
      </c>
      <c r="M46" s="223">
        <v>0</v>
      </c>
      <c r="N46" s="223">
        <v>0</v>
      </c>
      <c r="O46" s="223">
        <v>0</v>
      </c>
      <c r="P46" s="223">
        <v>0</v>
      </c>
      <c r="Q46" s="223">
        <v>15</v>
      </c>
      <c r="R46" s="223"/>
      <c r="S46" s="223"/>
    </row>
    <row r="47" spans="1:19" s="224" customFormat="1" ht="13" hidden="1" x14ac:dyDescent="0.3">
      <c r="A47" s="470"/>
      <c r="B47" s="471"/>
      <c r="C47" s="468"/>
      <c r="D47" s="468"/>
      <c r="E47" s="472"/>
      <c r="F47" s="468"/>
      <c r="G47" s="468"/>
      <c r="H47" s="466"/>
      <c r="I47" s="468"/>
      <c r="J47" s="473">
        <f t="shared" ref="J47:J89" si="2">SUM(K47:O47)/4</f>
        <v>0</v>
      </c>
      <c r="K47" s="223"/>
      <c r="L47" s="223"/>
      <c r="M47" s="223"/>
      <c r="N47" s="223"/>
      <c r="O47" s="223"/>
      <c r="P47" s="223"/>
      <c r="Q47" s="223"/>
      <c r="R47" s="223"/>
      <c r="S47" s="223"/>
    </row>
    <row r="48" spans="1:19" s="224" customFormat="1" ht="13.5" hidden="1" thickBot="1" x14ac:dyDescent="0.35">
      <c r="A48" s="463"/>
      <c r="B48" s="221"/>
      <c r="C48" s="464"/>
      <c r="D48" s="373"/>
      <c r="E48" s="374"/>
      <c r="F48" s="373"/>
      <c r="G48" s="373"/>
      <c r="H48" s="462"/>
      <c r="I48" s="373"/>
      <c r="J48" s="375">
        <f t="shared" si="2"/>
        <v>0</v>
      </c>
      <c r="K48" s="223"/>
      <c r="L48" s="223"/>
      <c r="M48" s="223"/>
      <c r="N48" s="223"/>
      <c r="O48" s="223"/>
      <c r="P48" s="223"/>
      <c r="Q48" s="223"/>
      <c r="R48" s="223"/>
      <c r="S48" s="223"/>
    </row>
    <row r="49" spans="1:19" s="224" customFormat="1" hidden="1" x14ac:dyDescent="0.25">
      <c r="A49" s="381"/>
      <c r="B49" s="220"/>
      <c r="C49" s="372"/>
      <c r="D49" s="373"/>
      <c r="E49" s="374"/>
      <c r="F49" s="373"/>
      <c r="G49" s="373"/>
      <c r="H49" s="373"/>
      <c r="I49" s="373"/>
      <c r="J49" s="375">
        <f t="shared" si="2"/>
        <v>0</v>
      </c>
      <c r="K49" s="223"/>
      <c r="L49" s="223"/>
      <c r="M49" s="223"/>
      <c r="N49" s="223"/>
      <c r="O49" s="223"/>
      <c r="P49" s="223"/>
      <c r="Q49" s="223"/>
      <c r="R49" s="223"/>
      <c r="S49" s="223"/>
    </row>
    <row r="50" spans="1:19" s="224" customFormat="1" hidden="1" x14ac:dyDescent="0.25">
      <c r="A50" s="384"/>
      <c r="B50" s="220"/>
      <c r="C50" s="372"/>
      <c r="D50" s="373"/>
      <c r="E50" s="374"/>
      <c r="F50" s="373"/>
      <c r="G50" s="373"/>
      <c r="H50" s="373"/>
      <c r="I50" s="373"/>
      <c r="J50" s="375">
        <f t="shared" si="2"/>
        <v>0</v>
      </c>
      <c r="K50" s="223"/>
      <c r="L50" s="223"/>
      <c r="M50" s="223"/>
      <c r="N50" s="223"/>
      <c r="O50" s="223"/>
      <c r="P50" s="223"/>
      <c r="Q50" s="223"/>
      <c r="R50" s="223"/>
      <c r="S50" s="223"/>
    </row>
    <row r="51" spans="1:19" s="224" customFormat="1" hidden="1" x14ac:dyDescent="0.25">
      <c r="A51" s="380"/>
      <c r="B51" s="220"/>
      <c r="C51" s="372"/>
      <c r="D51" s="373"/>
      <c r="E51" s="374"/>
      <c r="F51" s="373"/>
      <c r="G51" s="373"/>
      <c r="H51" s="373"/>
      <c r="I51" s="373"/>
      <c r="J51" s="375">
        <f t="shared" si="2"/>
        <v>0</v>
      </c>
      <c r="K51" s="223"/>
      <c r="L51" s="223"/>
      <c r="M51" s="223"/>
      <c r="N51" s="223"/>
      <c r="O51" s="223"/>
      <c r="P51" s="223"/>
      <c r="Q51" s="223"/>
      <c r="R51" s="223"/>
      <c r="S51" s="223"/>
    </row>
    <row r="52" spans="1:19" s="224" customFormat="1" hidden="1" x14ac:dyDescent="0.25">
      <c r="A52" s="381"/>
      <c r="B52" s="220"/>
      <c r="C52" s="372"/>
      <c r="D52" s="373"/>
      <c r="E52" s="374"/>
      <c r="F52" s="373"/>
      <c r="G52" s="373"/>
      <c r="H52" s="373"/>
      <c r="I52" s="373"/>
      <c r="J52" s="375">
        <f t="shared" si="2"/>
        <v>0</v>
      </c>
      <c r="K52" s="223"/>
      <c r="L52" s="223"/>
      <c r="M52" s="223"/>
      <c r="N52" s="223"/>
      <c r="O52" s="223"/>
      <c r="P52" s="223"/>
      <c r="Q52" s="223"/>
      <c r="R52" s="223"/>
      <c r="S52" s="223"/>
    </row>
    <row r="53" spans="1:19" s="224" customFormat="1" hidden="1" x14ac:dyDescent="0.25">
      <c r="A53" s="381"/>
      <c r="B53" s="220"/>
      <c r="C53" s="372"/>
      <c r="D53" s="373"/>
      <c r="E53" s="374"/>
      <c r="F53" s="373"/>
      <c r="G53" s="373"/>
      <c r="H53" s="373"/>
      <c r="I53" s="373"/>
      <c r="J53" s="375">
        <f t="shared" si="2"/>
        <v>0</v>
      </c>
      <c r="K53" s="223"/>
      <c r="L53" s="223"/>
      <c r="M53" s="223"/>
      <c r="N53" s="223"/>
      <c r="O53" s="223"/>
      <c r="P53" s="223"/>
      <c r="Q53" s="223"/>
      <c r="R53" s="223"/>
      <c r="S53" s="223"/>
    </row>
    <row r="54" spans="1:19" s="224" customFormat="1" hidden="1" x14ac:dyDescent="0.25">
      <c r="A54" s="381"/>
      <c r="B54" s="220"/>
      <c r="C54" s="372"/>
      <c r="D54" s="373"/>
      <c r="E54" s="374"/>
      <c r="F54" s="373"/>
      <c r="G54" s="373"/>
      <c r="H54" s="373"/>
      <c r="I54" s="373"/>
      <c r="J54" s="375">
        <f t="shared" si="2"/>
        <v>0</v>
      </c>
      <c r="K54" s="223"/>
      <c r="L54" s="223"/>
      <c r="M54" s="223"/>
      <c r="N54" s="223"/>
      <c r="O54" s="223"/>
      <c r="P54" s="223"/>
      <c r="Q54" s="223"/>
      <c r="R54" s="223"/>
      <c r="S54" s="223"/>
    </row>
    <row r="55" spans="1:19" s="224" customFormat="1" hidden="1" x14ac:dyDescent="0.25">
      <c r="A55" s="381"/>
      <c r="B55" s="220"/>
      <c r="C55" s="372"/>
      <c r="D55" s="373"/>
      <c r="E55" s="374"/>
      <c r="F55" s="373"/>
      <c r="G55" s="373"/>
      <c r="H55" s="373"/>
      <c r="I55" s="373"/>
      <c r="J55" s="375">
        <f t="shared" si="2"/>
        <v>0</v>
      </c>
      <c r="K55" s="223"/>
      <c r="L55" s="223"/>
      <c r="M55" s="223"/>
      <c r="N55" s="223"/>
      <c r="O55" s="223"/>
      <c r="P55" s="223"/>
      <c r="Q55" s="223"/>
      <c r="R55" s="223"/>
      <c r="S55" s="223"/>
    </row>
    <row r="56" spans="1:19" s="224" customFormat="1" hidden="1" x14ac:dyDescent="0.25">
      <c r="A56" s="232"/>
      <c r="B56" s="220"/>
      <c r="C56" s="372"/>
      <c r="D56" s="373"/>
      <c r="E56" s="374"/>
      <c r="F56" s="373"/>
      <c r="G56" s="373"/>
      <c r="H56" s="373"/>
      <c r="I56" s="373"/>
      <c r="J56" s="375">
        <f t="shared" si="2"/>
        <v>0</v>
      </c>
      <c r="K56" s="223"/>
      <c r="L56" s="223"/>
      <c r="M56" s="223"/>
      <c r="N56" s="223"/>
      <c r="O56" s="223"/>
      <c r="P56" s="223"/>
      <c r="Q56" s="223"/>
      <c r="R56" s="223"/>
      <c r="S56" s="223"/>
    </row>
    <row r="57" spans="1:19" s="224" customFormat="1" hidden="1" x14ac:dyDescent="0.25">
      <c r="A57" s="232"/>
      <c r="B57" s="220"/>
      <c r="C57" s="372"/>
      <c r="D57" s="373"/>
      <c r="E57" s="374"/>
      <c r="F57" s="373"/>
      <c r="G57" s="373"/>
      <c r="H57" s="373"/>
      <c r="I57" s="373"/>
      <c r="J57" s="375">
        <f t="shared" si="2"/>
        <v>0</v>
      </c>
      <c r="K57" s="223"/>
      <c r="L57" s="223"/>
      <c r="M57" s="223"/>
      <c r="N57" s="223"/>
      <c r="O57" s="223"/>
      <c r="P57" s="223"/>
      <c r="Q57" s="223"/>
      <c r="R57" s="223"/>
      <c r="S57" s="223"/>
    </row>
    <row r="58" spans="1:19" s="224" customFormat="1" hidden="1" x14ac:dyDescent="0.25">
      <c r="A58" s="232"/>
      <c r="B58" s="220"/>
      <c r="C58" s="372"/>
      <c r="D58" s="373"/>
      <c r="E58" s="374"/>
      <c r="F58" s="373"/>
      <c r="G58" s="373"/>
      <c r="H58" s="373"/>
      <c r="I58" s="373"/>
      <c r="J58" s="375">
        <f t="shared" si="2"/>
        <v>0</v>
      </c>
      <c r="K58" s="223"/>
      <c r="L58" s="223"/>
      <c r="M58" s="223"/>
      <c r="N58" s="223"/>
      <c r="O58" s="223"/>
      <c r="P58" s="223"/>
      <c r="Q58" s="223"/>
      <c r="R58" s="223"/>
      <c r="S58" s="223"/>
    </row>
    <row r="59" spans="1:19" s="224" customFormat="1" hidden="1" x14ac:dyDescent="0.25">
      <c r="A59" s="232"/>
      <c r="B59" s="220"/>
      <c r="C59" s="372"/>
      <c r="D59" s="373"/>
      <c r="E59" s="374"/>
      <c r="F59" s="373"/>
      <c r="G59" s="373"/>
      <c r="H59" s="373"/>
      <c r="I59" s="373"/>
      <c r="J59" s="375">
        <f t="shared" si="2"/>
        <v>0</v>
      </c>
      <c r="K59" s="223"/>
      <c r="L59" s="223"/>
      <c r="M59" s="223"/>
      <c r="N59" s="223"/>
      <c r="O59" s="223"/>
      <c r="P59" s="223"/>
      <c r="Q59" s="223"/>
      <c r="R59" s="223"/>
      <c r="S59" s="223"/>
    </row>
    <row r="60" spans="1:19" s="224" customFormat="1" hidden="1" x14ac:dyDescent="0.25">
      <c r="A60" s="232"/>
      <c r="B60" s="220"/>
      <c r="C60" s="372"/>
      <c r="D60" s="373"/>
      <c r="E60" s="374"/>
      <c r="F60" s="373"/>
      <c r="G60" s="373"/>
      <c r="H60" s="373"/>
      <c r="I60" s="373"/>
      <c r="J60" s="375">
        <f t="shared" si="2"/>
        <v>0</v>
      </c>
      <c r="K60" s="223"/>
      <c r="L60" s="223"/>
      <c r="M60" s="223"/>
      <c r="N60" s="223"/>
      <c r="O60" s="223"/>
      <c r="P60" s="223"/>
      <c r="Q60" s="223"/>
      <c r="R60" s="223"/>
      <c r="S60" s="223"/>
    </row>
    <row r="61" spans="1:19" s="224" customFormat="1" hidden="1" x14ac:dyDescent="0.25">
      <c r="A61" s="232"/>
      <c r="B61" s="220"/>
      <c r="C61" s="372"/>
      <c r="D61" s="373"/>
      <c r="E61" s="374"/>
      <c r="F61" s="373"/>
      <c r="G61" s="373"/>
      <c r="H61" s="373"/>
      <c r="I61" s="373"/>
      <c r="J61" s="375">
        <f t="shared" si="2"/>
        <v>0</v>
      </c>
      <c r="K61" s="223"/>
      <c r="L61" s="223"/>
      <c r="M61" s="223"/>
      <c r="N61" s="223"/>
      <c r="O61" s="223"/>
      <c r="P61" s="223"/>
      <c r="Q61" s="223"/>
      <c r="R61" s="223"/>
      <c r="S61" s="223"/>
    </row>
    <row r="62" spans="1:19" s="224" customFormat="1" hidden="1" x14ac:dyDescent="0.25">
      <c r="A62" s="232"/>
      <c r="B62" s="220"/>
      <c r="C62" s="372"/>
      <c r="D62" s="373"/>
      <c r="E62" s="374"/>
      <c r="F62" s="373"/>
      <c r="G62" s="373"/>
      <c r="H62" s="373"/>
      <c r="I62" s="373"/>
      <c r="J62" s="375">
        <f t="shared" si="2"/>
        <v>0</v>
      </c>
      <c r="K62" s="223"/>
      <c r="L62" s="223"/>
      <c r="M62" s="223"/>
      <c r="N62" s="223"/>
      <c r="O62" s="223"/>
      <c r="P62" s="223"/>
      <c r="Q62" s="223"/>
      <c r="R62" s="223"/>
      <c r="S62" s="223"/>
    </row>
    <row r="63" spans="1:19" s="224" customFormat="1" hidden="1" x14ac:dyDescent="0.25">
      <c r="A63" s="232"/>
      <c r="B63" s="220"/>
      <c r="C63" s="372"/>
      <c r="D63" s="373"/>
      <c r="E63" s="374"/>
      <c r="F63" s="373"/>
      <c r="G63" s="373"/>
      <c r="H63" s="373"/>
      <c r="I63" s="373"/>
      <c r="J63" s="375">
        <f t="shared" si="2"/>
        <v>0</v>
      </c>
      <c r="K63" s="223"/>
      <c r="L63" s="223"/>
      <c r="M63" s="223"/>
      <c r="N63" s="223"/>
      <c r="O63" s="223"/>
      <c r="P63" s="223"/>
      <c r="Q63" s="223"/>
      <c r="R63" s="223"/>
      <c r="S63" s="223"/>
    </row>
    <row r="64" spans="1:19" s="224" customFormat="1" hidden="1" x14ac:dyDescent="0.25">
      <c r="A64" s="232"/>
      <c r="B64" s="220"/>
      <c r="C64" s="372"/>
      <c r="D64" s="373"/>
      <c r="E64" s="374"/>
      <c r="F64" s="373"/>
      <c r="G64" s="373"/>
      <c r="H64" s="373"/>
      <c r="I64" s="373"/>
      <c r="J64" s="375">
        <f t="shared" si="2"/>
        <v>0</v>
      </c>
      <c r="K64" s="223"/>
      <c r="L64" s="223"/>
      <c r="M64" s="223"/>
      <c r="N64" s="223"/>
      <c r="O64" s="223"/>
      <c r="P64" s="223"/>
      <c r="Q64" s="223"/>
      <c r="R64" s="223"/>
      <c r="S64" s="223"/>
    </row>
    <row r="65" spans="1:19" s="224" customFormat="1" hidden="1" x14ac:dyDescent="0.25">
      <c r="A65" s="232"/>
      <c r="B65" s="220"/>
      <c r="C65" s="372"/>
      <c r="D65" s="373"/>
      <c r="E65" s="374"/>
      <c r="F65" s="373"/>
      <c r="G65" s="373"/>
      <c r="H65" s="373"/>
      <c r="I65" s="373"/>
      <c r="J65" s="375">
        <f t="shared" si="2"/>
        <v>0</v>
      </c>
      <c r="K65" s="223"/>
      <c r="L65" s="223"/>
      <c r="M65" s="223"/>
      <c r="N65" s="223"/>
      <c r="O65" s="223"/>
      <c r="P65" s="223"/>
      <c r="Q65" s="223"/>
      <c r="R65" s="223"/>
      <c r="S65" s="223"/>
    </row>
    <row r="66" spans="1:19" s="224" customFormat="1" hidden="1" x14ac:dyDescent="0.25">
      <c r="A66" s="232"/>
      <c r="B66" s="220"/>
      <c r="C66" s="372"/>
      <c r="D66" s="373"/>
      <c r="E66" s="374"/>
      <c r="F66" s="373"/>
      <c r="G66" s="373"/>
      <c r="H66" s="373"/>
      <c r="I66" s="373"/>
      <c r="J66" s="375">
        <f t="shared" si="2"/>
        <v>0</v>
      </c>
      <c r="K66" s="223"/>
      <c r="L66" s="223"/>
      <c r="M66" s="223"/>
      <c r="N66" s="223"/>
      <c r="O66" s="223"/>
      <c r="P66" s="223"/>
      <c r="Q66" s="223"/>
      <c r="R66" s="223"/>
      <c r="S66" s="223"/>
    </row>
    <row r="67" spans="1:19" s="224" customFormat="1" hidden="1" x14ac:dyDescent="0.25">
      <c r="A67" s="232"/>
      <c r="B67" s="220"/>
      <c r="C67" s="372"/>
      <c r="D67" s="373"/>
      <c r="E67" s="374"/>
      <c r="F67" s="373"/>
      <c r="G67" s="373"/>
      <c r="H67" s="373"/>
      <c r="I67" s="373"/>
      <c r="J67" s="375">
        <f t="shared" si="2"/>
        <v>0</v>
      </c>
      <c r="K67" s="223"/>
      <c r="L67" s="223"/>
      <c r="M67" s="223"/>
      <c r="N67" s="223"/>
      <c r="O67" s="223"/>
      <c r="P67" s="223"/>
      <c r="Q67" s="223"/>
      <c r="R67" s="223"/>
      <c r="S67" s="223"/>
    </row>
    <row r="68" spans="1:19" s="224" customFormat="1" hidden="1" x14ac:dyDescent="0.25">
      <c r="A68" s="232"/>
      <c r="B68" s="220"/>
      <c r="C68" s="372"/>
      <c r="D68" s="373"/>
      <c r="E68" s="374"/>
      <c r="F68" s="373"/>
      <c r="G68" s="373"/>
      <c r="H68" s="373"/>
      <c r="I68" s="373"/>
      <c r="J68" s="375">
        <f t="shared" si="2"/>
        <v>0</v>
      </c>
      <c r="K68" s="223"/>
      <c r="L68" s="223"/>
      <c r="M68" s="223"/>
      <c r="N68" s="223"/>
      <c r="O68" s="223"/>
      <c r="P68" s="223"/>
      <c r="Q68" s="223"/>
      <c r="R68" s="223"/>
      <c r="S68" s="223"/>
    </row>
    <row r="69" spans="1:19" s="224" customFormat="1" hidden="1" x14ac:dyDescent="0.25">
      <c r="A69" s="232"/>
      <c r="B69" s="220"/>
      <c r="C69" s="372"/>
      <c r="D69" s="373"/>
      <c r="E69" s="374"/>
      <c r="F69" s="373"/>
      <c r="G69" s="373"/>
      <c r="H69" s="373"/>
      <c r="I69" s="373"/>
      <c r="J69" s="375">
        <f t="shared" si="2"/>
        <v>0</v>
      </c>
      <c r="K69" s="223"/>
      <c r="L69" s="223"/>
      <c r="M69" s="223"/>
      <c r="N69" s="223"/>
      <c r="O69" s="223"/>
      <c r="P69" s="223"/>
      <c r="Q69" s="223"/>
      <c r="R69" s="223"/>
      <c r="S69" s="223"/>
    </row>
    <row r="70" spans="1:19" s="224" customFormat="1" hidden="1" x14ac:dyDescent="0.25">
      <c r="A70" s="232"/>
      <c r="B70" s="220"/>
      <c r="C70" s="372"/>
      <c r="D70" s="373"/>
      <c r="E70" s="374"/>
      <c r="F70" s="373"/>
      <c r="G70" s="373"/>
      <c r="H70" s="373"/>
      <c r="I70" s="373"/>
      <c r="J70" s="375">
        <f t="shared" si="2"/>
        <v>0</v>
      </c>
      <c r="K70" s="223"/>
      <c r="L70" s="223"/>
      <c r="M70" s="223"/>
      <c r="N70" s="223"/>
      <c r="O70" s="223"/>
      <c r="P70" s="223"/>
      <c r="Q70" s="223"/>
      <c r="R70" s="223"/>
      <c r="S70" s="223"/>
    </row>
    <row r="71" spans="1:19" s="224" customFormat="1" hidden="1" x14ac:dyDescent="0.25">
      <c r="A71" s="232"/>
      <c r="B71" s="220"/>
      <c r="C71" s="372"/>
      <c r="D71" s="373"/>
      <c r="E71" s="374"/>
      <c r="F71" s="373"/>
      <c r="G71" s="373"/>
      <c r="H71" s="373"/>
      <c r="I71" s="373"/>
      <c r="J71" s="375">
        <f t="shared" si="2"/>
        <v>0</v>
      </c>
      <c r="K71" s="223"/>
      <c r="L71" s="223"/>
      <c r="M71" s="223"/>
      <c r="N71" s="223"/>
      <c r="O71" s="223"/>
      <c r="P71" s="223"/>
      <c r="Q71" s="223"/>
      <c r="R71" s="223"/>
      <c r="S71" s="223"/>
    </row>
    <row r="72" spans="1:19" s="224" customFormat="1" hidden="1" x14ac:dyDescent="0.25">
      <c r="A72" s="223"/>
      <c r="B72" s="220"/>
      <c r="C72" s="372"/>
      <c r="D72" s="373"/>
      <c r="E72" s="374"/>
      <c r="F72" s="373"/>
      <c r="G72" s="373"/>
      <c r="H72" s="373"/>
      <c r="I72" s="373"/>
      <c r="J72" s="375">
        <f t="shared" si="2"/>
        <v>0</v>
      </c>
      <c r="K72" s="223"/>
      <c r="L72" s="223"/>
      <c r="M72" s="223"/>
      <c r="N72" s="223"/>
      <c r="O72" s="223"/>
      <c r="P72" s="223"/>
      <c r="Q72" s="223"/>
      <c r="R72" s="223"/>
      <c r="S72" s="223"/>
    </row>
    <row r="73" spans="1:19" s="224" customFormat="1" hidden="1" x14ac:dyDescent="0.25">
      <c r="A73" s="232"/>
      <c r="B73" s="220"/>
      <c r="C73" s="372"/>
      <c r="D73" s="373"/>
      <c r="E73" s="374"/>
      <c r="F73" s="373"/>
      <c r="G73" s="373"/>
      <c r="H73" s="373"/>
      <c r="I73" s="373"/>
      <c r="J73" s="375">
        <f t="shared" si="2"/>
        <v>0</v>
      </c>
      <c r="K73" s="223"/>
      <c r="L73" s="223"/>
      <c r="M73" s="223"/>
      <c r="N73" s="223"/>
      <c r="O73" s="223"/>
      <c r="P73" s="223"/>
      <c r="Q73" s="223"/>
      <c r="R73" s="223"/>
      <c r="S73" s="223"/>
    </row>
    <row r="74" spans="1:19" s="224" customFormat="1" hidden="1" x14ac:dyDescent="0.25">
      <c r="A74" s="232"/>
      <c r="B74" s="220"/>
      <c r="C74" s="372"/>
      <c r="D74" s="373"/>
      <c r="E74" s="374"/>
      <c r="F74" s="373"/>
      <c r="G74" s="373"/>
      <c r="H74" s="373"/>
      <c r="I74" s="373"/>
      <c r="J74" s="375">
        <f t="shared" si="2"/>
        <v>0</v>
      </c>
      <c r="K74" s="223"/>
      <c r="L74" s="223"/>
      <c r="M74" s="223"/>
      <c r="N74" s="223"/>
      <c r="O74" s="223"/>
      <c r="P74" s="223"/>
      <c r="Q74" s="223"/>
      <c r="R74" s="223"/>
      <c r="S74" s="223"/>
    </row>
    <row r="75" spans="1:19" s="224" customFormat="1" hidden="1" x14ac:dyDescent="0.25">
      <c r="A75" s="232"/>
      <c r="B75" s="220"/>
      <c r="C75" s="372"/>
      <c r="D75" s="373"/>
      <c r="E75" s="374"/>
      <c r="F75" s="373"/>
      <c r="G75" s="373"/>
      <c r="H75" s="373"/>
      <c r="I75" s="373"/>
      <c r="J75" s="375">
        <f t="shared" si="2"/>
        <v>0</v>
      </c>
      <c r="K75" s="223"/>
      <c r="L75" s="223"/>
      <c r="M75" s="223"/>
      <c r="N75" s="223"/>
      <c r="O75" s="223"/>
      <c r="P75" s="223"/>
      <c r="Q75" s="223"/>
      <c r="R75" s="223"/>
      <c r="S75" s="223"/>
    </row>
    <row r="76" spans="1:19" s="224" customFormat="1" hidden="1" x14ac:dyDescent="0.25">
      <c r="A76" s="232"/>
      <c r="B76" s="220"/>
      <c r="C76" s="372"/>
      <c r="D76" s="373"/>
      <c r="E76" s="374"/>
      <c r="F76" s="373"/>
      <c r="G76" s="373"/>
      <c r="H76" s="373"/>
      <c r="I76" s="373"/>
      <c r="J76" s="375">
        <f t="shared" si="2"/>
        <v>0</v>
      </c>
      <c r="K76" s="223"/>
      <c r="L76" s="223"/>
      <c r="M76" s="223"/>
      <c r="N76" s="223"/>
      <c r="O76" s="223"/>
      <c r="P76" s="223"/>
      <c r="Q76" s="223"/>
      <c r="R76" s="223"/>
      <c r="S76" s="223"/>
    </row>
    <row r="77" spans="1:19" s="224" customFormat="1" hidden="1" x14ac:dyDescent="0.25">
      <c r="A77" s="232"/>
      <c r="B77" s="220"/>
      <c r="C77" s="372"/>
      <c r="D77" s="373"/>
      <c r="E77" s="374"/>
      <c r="F77" s="373"/>
      <c r="G77" s="373"/>
      <c r="H77" s="373"/>
      <c r="I77" s="373"/>
      <c r="J77" s="375">
        <f t="shared" si="2"/>
        <v>0</v>
      </c>
      <c r="K77" s="223"/>
      <c r="L77" s="223"/>
      <c r="M77" s="223"/>
      <c r="N77" s="223"/>
      <c r="O77" s="223"/>
      <c r="P77" s="223"/>
      <c r="Q77" s="223"/>
      <c r="R77" s="223"/>
      <c r="S77" s="223"/>
    </row>
    <row r="78" spans="1:19" s="224" customFormat="1" hidden="1" x14ac:dyDescent="0.25">
      <c r="A78" s="359"/>
      <c r="B78" s="220"/>
      <c r="C78" s="372"/>
      <c r="D78" s="373"/>
      <c r="E78" s="374"/>
      <c r="F78" s="373"/>
      <c r="G78" s="373"/>
      <c r="H78" s="373"/>
      <c r="I78" s="373"/>
      <c r="J78" s="375">
        <f t="shared" si="2"/>
        <v>0</v>
      </c>
      <c r="K78" s="223"/>
      <c r="L78" s="223"/>
      <c r="M78" s="223"/>
      <c r="N78" s="223"/>
      <c r="O78" s="223"/>
      <c r="P78" s="223"/>
      <c r="Q78" s="223"/>
      <c r="R78" s="223"/>
      <c r="S78" s="223"/>
    </row>
    <row r="79" spans="1:19" s="224" customFormat="1" hidden="1" x14ac:dyDescent="0.25">
      <c r="A79" s="223"/>
      <c r="B79" s="220"/>
      <c r="C79" s="372"/>
      <c r="D79" s="373"/>
      <c r="E79" s="374"/>
      <c r="F79" s="373"/>
      <c r="G79" s="373"/>
      <c r="H79" s="373"/>
      <c r="I79" s="373"/>
      <c r="J79" s="375">
        <f t="shared" si="2"/>
        <v>0</v>
      </c>
      <c r="K79" s="223"/>
      <c r="L79" s="223"/>
      <c r="M79" s="223"/>
      <c r="N79" s="223"/>
      <c r="O79" s="223"/>
      <c r="P79" s="223"/>
      <c r="Q79" s="223"/>
      <c r="R79" s="223"/>
      <c r="S79" s="223"/>
    </row>
    <row r="80" spans="1:19" s="224" customFormat="1" hidden="1" x14ac:dyDescent="0.25">
      <c r="A80" s="232"/>
      <c r="B80" s="220"/>
      <c r="C80" s="372"/>
      <c r="D80" s="373"/>
      <c r="E80" s="374"/>
      <c r="F80" s="373"/>
      <c r="G80" s="373"/>
      <c r="H80" s="373"/>
      <c r="I80" s="373"/>
      <c r="J80" s="375">
        <f t="shared" si="2"/>
        <v>0</v>
      </c>
      <c r="K80" s="223"/>
      <c r="L80" s="223"/>
      <c r="M80" s="223"/>
      <c r="N80" s="223"/>
      <c r="O80" s="223"/>
      <c r="P80" s="223"/>
      <c r="Q80" s="223"/>
      <c r="R80" s="223"/>
      <c r="S80" s="223"/>
    </row>
    <row r="81" spans="1:19" s="224" customFormat="1" hidden="1" x14ac:dyDescent="0.25">
      <c r="A81" s="232"/>
      <c r="B81" s="220"/>
      <c r="C81" s="372"/>
      <c r="D81" s="373"/>
      <c r="E81" s="374"/>
      <c r="F81" s="373"/>
      <c r="G81" s="373"/>
      <c r="H81" s="373"/>
      <c r="I81" s="373"/>
      <c r="J81" s="375">
        <f t="shared" si="2"/>
        <v>0</v>
      </c>
      <c r="K81" s="223"/>
      <c r="L81" s="223"/>
      <c r="M81" s="223"/>
      <c r="N81" s="223"/>
      <c r="O81" s="223"/>
      <c r="P81" s="223"/>
      <c r="Q81" s="223"/>
      <c r="R81" s="223"/>
      <c r="S81" s="223"/>
    </row>
    <row r="82" spans="1:19" s="224" customFormat="1" hidden="1" x14ac:dyDescent="0.25">
      <c r="A82" s="232"/>
      <c r="B82" s="220"/>
      <c r="C82" s="372"/>
      <c r="D82" s="373"/>
      <c r="E82" s="374"/>
      <c r="F82" s="373"/>
      <c r="G82" s="373"/>
      <c r="H82" s="373"/>
      <c r="I82" s="373"/>
      <c r="J82" s="375">
        <f t="shared" si="2"/>
        <v>0</v>
      </c>
      <c r="K82" s="223"/>
      <c r="L82" s="223"/>
      <c r="M82" s="223"/>
      <c r="N82" s="223"/>
      <c r="O82" s="223"/>
      <c r="P82" s="223"/>
      <c r="Q82" s="223"/>
      <c r="R82" s="223"/>
      <c r="S82" s="223"/>
    </row>
    <row r="83" spans="1:19" s="224" customFormat="1" hidden="1" x14ac:dyDescent="0.25">
      <c r="A83" s="232"/>
      <c r="B83" s="220"/>
      <c r="C83" s="372"/>
      <c r="D83" s="373"/>
      <c r="E83" s="374"/>
      <c r="F83" s="373"/>
      <c r="G83" s="373"/>
      <c r="H83" s="373"/>
      <c r="I83" s="373"/>
      <c r="J83" s="375">
        <f t="shared" si="2"/>
        <v>0</v>
      </c>
      <c r="K83" s="223"/>
      <c r="L83" s="223"/>
      <c r="M83" s="223"/>
      <c r="N83" s="223"/>
      <c r="O83" s="223"/>
      <c r="P83" s="223"/>
      <c r="Q83" s="223"/>
      <c r="R83" s="223"/>
      <c r="S83" s="223"/>
    </row>
    <row r="84" spans="1:19" s="224" customFormat="1" hidden="1" x14ac:dyDescent="0.25">
      <c r="A84" s="232"/>
      <c r="B84" s="220"/>
      <c r="C84" s="372"/>
      <c r="D84" s="373"/>
      <c r="E84" s="374"/>
      <c r="F84" s="373"/>
      <c r="G84" s="373"/>
      <c r="H84" s="373"/>
      <c r="I84" s="373"/>
      <c r="J84" s="375">
        <f t="shared" si="2"/>
        <v>0</v>
      </c>
      <c r="K84" s="223"/>
      <c r="L84" s="223"/>
      <c r="M84" s="223"/>
      <c r="N84" s="223"/>
      <c r="O84" s="223"/>
      <c r="P84" s="223"/>
      <c r="Q84" s="223"/>
      <c r="R84" s="223"/>
      <c r="S84" s="223"/>
    </row>
    <row r="85" spans="1:19" s="224" customFormat="1" hidden="1" x14ac:dyDescent="0.25">
      <c r="A85" s="232"/>
      <c r="B85" s="220"/>
      <c r="C85" s="372"/>
      <c r="D85" s="373"/>
      <c r="E85" s="374"/>
      <c r="F85" s="373"/>
      <c r="G85" s="373"/>
      <c r="H85" s="373"/>
      <c r="I85" s="373"/>
      <c r="J85" s="375">
        <f t="shared" si="2"/>
        <v>0</v>
      </c>
      <c r="K85" s="223"/>
      <c r="L85" s="223"/>
      <c r="M85" s="223"/>
      <c r="N85" s="223"/>
      <c r="O85" s="223"/>
      <c r="P85" s="223"/>
      <c r="Q85" s="223"/>
      <c r="R85" s="223"/>
      <c r="S85" s="223"/>
    </row>
    <row r="86" spans="1:19" s="224" customFormat="1" hidden="1" x14ac:dyDescent="0.25">
      <c r="A86" s="232"/>
      <c r="B86" s="220"/>
      <c r="C86" s="372"/>
      <c r="D86" s="373"/>
      <c r="E86" s="374"/>
      <c r="F86" s="373"/>
      <c r="G86" s="373"/>
      <c r="H86" s="373"/>
      <c r="I86" s="373"/>
      <c r="J86" s="375">
        <f t="shared" si="2"/>
        <v>0</v>
      </c>
      <c r="K86" s="223"/>
      <c r="L86" s="223"/>
      <c r="M86" s="223"/>
      <c r="N86" s="223"/>
      <c r="O86" s="223"/>
      <c r="P86" s="223"/>
      <c r="Q86" s="223"/>
      <c r="R86" s="223"/>
      <c r="S86" s="223"/>
    </row>
    <row r="87" spans="1:19" s="224" customFormat="1" hidden="1" x14ac:dyDescent="0.25">
      <c r="A87" s="377"/>
      <c r="B87" s="220"/>
      <c r="C87" s="372"/>
      <c r="D87" s="373"/>
      <c r="E87" s="374"/>
      <c r="F87" s="373"/>
      <c r="G87" s="373"/>
      <c r="H87" s="373"/>
      <c r="I87" s="373"/>
      <c r="J87" s="375">
        <f t="shared" si="2"/>
        <v>0</v>
      </c>
      <c r="K87" s="223"/>
      <c r="L87" s="223"/>
      <c r="M87" s="223"/>
      <c r="N87" s="223"/>
      <c r="O87" s="223"/>
      <c r="P87" s="223"/>
      <c r="Q87" s="223"/>
      <c r="R87" s="223"/>
      <c r="S87" s="223"/>
    </row>
    <row r="88" spans="1:19" s="224" customFormat="1" hidden="1" x14ac:dyDescent="0.25">
      <c r="A88" s="232"/>
      <c r="B88" s="220"/>
      <c r="C88" s="372"/>
      <c r="D88" s="373"/>
      <c r="E88" s="374"/>
      <c r="F88" s="373"/>
      <c r="G88" s="373"/>
      <c r="H88" s="373"/>
      <c r="I88" s="373"/>
      <c r="J88" s="375">
        <f t="shared" si="2"/>
        <v>0</v>
      </c>
      <c r="K88" s="223"/>
      <c r="L88" s="223"/>
      <c r="M88" s="223"/>
      <c r="N88" s="223"/>
      <c r="O88" s="223"/>
      <c r="P88" s="223"/>
      <c r="Q88" s="223"/>
      <c r="R88" s="223"/>
      <c r="S88" s="223"/>
    </row>
    <row r="89" spans="1:19" s="224" customFormat="1" hidden="1" x14ac:dyDescent="0.25">
      <c r="A89" s="232"/>
      <c r="B89" s="220"/>
      <c r="C89" s="372"/>
      <c r="D89" s="373"/>
      <c r="E89" s="374"/>
      <c r="F89" s="373"/>
      <c r="G89" s="373"/>
      <c r="H89" s="373"/>
      <c r="I89" s="373"/>
      <c r="J89" s="375">
        <f t="shared" si="2"/>
        <v>0</v>
      </c>
      <c r="K89" s="223"/>
      <c r="L89" s="223"/>
      <c r="M89" s="223"/>
      <c r="N89" s="223"/>
      <c r="O89" s="223"/>
      <c r="P89" s="223"/>
      <c r="Q89" s="223"/>
      <c r="R89" s="223"/>
      <c r="S89" s="223"/>
    </row>
    <row r="90" spans="1:19" s="224" customFormat="1" x14ac:dyDescent="0.25">
      <c r="A90" s="232"/>
      <c r="B90" s="220"/>
      <c r="C90" s="372"/>
      <c r="D90" s="373"/>
      <c r="E90" s="374"/>
      <c r="F90" s="373"/>
      <c r="G90" s="373"/>
      <c r="H90" s="373"/>
      <c r="I90" s="373"/>
      <c r="J90" s="375"/>
      <c r="K90" s="223"/>
      <c r="L90" s="223"/>
      <c r="M90" s="223"/>
      <c r="N90" s="223"/>
      <c r="O90" s="223"/>
      <c r="P90" s="223"/>
      <c r="Q90" s="223"/>
      <c r="R90" s="223"/>
      <c r="S90" s="223"/>
    </row>
    <row r="91" spans="1:19" s="224" customFormat="1" x14ac:dyDescent="0.25">
      <c r="A91" s="232"/>
      <c r="B91" s="220"/>
      <c r="C91" s="372"/>
      <c r="D91" s="373"/>
      <c r="E91" s="374"/>
      <c r="F91" s="373"/>
      <c r="G91" s="373"/>
      <c r="H91" s="373"/>
      <c r="I91" s="373"/>
      <c r="J91" s="375"/>
      <c r="K91" s="223"/>
      <c r="L91" s="223"/>
      <c r="M91" s="223"/>
      <c r="N91" s="223"/>
      <c r="O91" s="223"/>
      <c r="P91" s="223"/>
      <c r="Q91" s="223"/>
      <c r="R91" s="223"/>
      <c r="S91" s="223"/>
    </row>
    <row r="92" spans="1:19" s="224" customFormat="1" x14ac:dyDescent="0.25">
      <c r="A92" s="232"/>
      <c r="B92" s="220"/>
      <c r="C92" s="372"/>
      <c r="D92" s="373"/>
      <c r="E92" s="374"/>
      <c r="F92" s="373"/>
      <c r="G92" s="373"/>
      <c r="H92" s="373"/>
      <c r="I92" s="373"/>
      <c r="J92" s="375"/>
      <c r="K92" s="223"/>
      <c r="L92" s="223"/>
      <c r="M92" s="223"/>
      <c r="N92" s="223"/>
      <c r="O92" s="223"/>
      <c r="P92" s="223"/>
      <c r="Q92" s="223"/>
      <c r="R92" s="223"/>
      <c r="S92" s="223"/>
    </row>
    <row r="93" spans="1:19" s="224" customFormat="1" x14ac:dyDescent="0.25">
      <c r="A93" s="232"/>
      <c r="B93" s="220"/>
      <c r="C93" s="372"/>
      <c r="D93" s="373"/>
      <c r="E93" s="374"/>
      <c r="F93" s="373"/>
      <c r="G93" s="373"/>
      <c r="H93" s="373"/>
      <c r="I93" s="373"/>
      <c r="J93" s="375"/>
      <c r="K93" s="223"/>
      <c r="L93" s="223"/>
      <c r="M93" s="223"/>
      <c r="N93" s="223"/>
      <c r="O93" s="223"/>
      <c r="P93" s="223"/>
      <c r="Q93" s="223"/>
      <c r="R93" s="223"/>
      <c r="S93" s="223"/>
    </row>
    <row r="94" spans="1:19" s="224" customFormat="1" x14ac:dyDescent="0.25">
      <c r="A94" s="232"/>
      <c r="B94" s="220"/>
      <c r="C94" s="372"/>
      <c r="D94" s="373"/>
      <c r="E94" s="374"/>
      <c r="F94" s="373"/>
      <c r="G94" s="373"/>
      <c r="H94" s="373"/>
      <c r="I94" s="373"/>
      <c r="J94" s="375"/>
      <c r="K94" s="223"/>
      <c r="L94" s="223"/>
      <c r="M94" s="223"/>
      <c r="N94" s="223"/>
      <c r="O94" s="223"/>
      <c r="P94" s="223"/>
      <c r="Q94" s="223"/>
      <c r="R94" s="223"/>
      <c r="S94" s="223"/>
    </row>
    <row r="95" spans="1:19" s="224" customFormat="1" x14ac:dyDescent="0.25">
      <c r="A95" s="232"/>
      <c r="B95" s="220"/>
      <c r="C95" s="372"/>
      <c r="D95" s="373"/>
      <c r="E95" s="374"/>
      <c r="F95" s="373"/>
      <c r="G95" s="373"/>
      <c r="H95" s="373"/>
      <c r="I95" s="373"/>
      <c r="J95" s="375"/>
      <c r="K95" s="223"/>
      <c r="L95" s="223"/>
      <c r="M95" s="223"/>
      <c r="N95" s="223"/>
      <c r="O95" s="223"/>
      <c r="P95" s="223"/>
      <c r="Q95" s="223"/>
      <c r="R95" s="223"/>
      <c r="S95" s="223"/>
    </row>
    <row r="96" spans="1:19" s="224" customFormat="1" x14ac:dyDescent="0.25">
      <c r="A96" s="232"/>
      <c r="B96" s="220"/>
      <c r="C96" s="372"/>
      <c r="D96" s="373"/>
      <c r="E96" s="374"/>
      <c r="F96" s="373"/>
      <c r="G96" s="373"/>
      <c r="H96" s="373"/>
      <c r="I96" s="373"/>
      <c r="J96" s="375"/>
      <c r="K96" s="223"/>
      <c r="L96" s="223"/>
      <c r="M96" s="223"/>
      <c r="N96" s="223"/>
      <c r="O96" s="223"/>
      <c r="P96" s="223"/>
      <c r="Q96" s="223"/>
      <c r="R96" s="223"/>
      <c r="S96" s="223"/>
    </row>
    <row r="97" spans="1:19" s="224" customFormat="1" x14ac:dyDescent="0.25">
      <c r="A97" s="232"/>
      <c r="B97" s="220"/>
      <c r="C97" s="372"/>
      <c r="D97" s="373"/>
      <c r="E97" s="374"/>
      <c r="F97" s="373"/>
      <c r="G97" s="373"/>
      <c r="H97" s="373"/>
      <c r="I97" s="373"/>
      <c r="J97" s="375"/>
      <c r="K97" s="223"/>
      <c r="L97" s="223"/>
      <c r="M97" s="223"/>
      <c r="N97" s="223"/>
      <c r="O97" s="223"/>
      <c r="P97" s="223"/>
      <c r="Q97" s="223"/>
      <c r="R97" s="223"/>
      <c r="S97" s="223"/>
    </row>
    <row r="98" spans="1:19" s="224" customFormat="1" x14ac:dyDescent="0.25">
      <c r="A98" s="232"/>
      <c r="B98" s="220"/>
      <c r="C98" s="372"/>
      <c r="D98" s="373"/>
      <c r="E98" s="374"/>
      <c r="F98" s="373"/>
      <c r="G98" s="373"/>
      <c r="H98" s="373"/>
      <c r="I98" s="373"/>
      <c r="J98" s="375"/>
      <c r="K98" s="223"/>
      <c r="L98" s="223"/>
      <c r="M98" s="223"/>
      <c r="N98" s="223"/>
      <c r="O98" s="223"/>
      <c r="P98" s="223"/>
      <c r="Q98" s="223"/>
      <c r="R98" s="223"/>
      <c r="S98" s="223"/>
    </row>
    <row r="99" spans="1:19" s="224" customFormat="1" x14ac:dyDescent="0.25">
      <c r="A99" s="232"/>
      <c r="B99" s="220"/>
      <c r="C99" s="372"/>
      <c r="D99" s="373"/>
      <c r="E99" s="374"/>
      <c r="F99" s="373"/>
      <c r="G99" s="373"/>
      <c r="H99" s="373"/>
      <c r="I99" s="373"/>
      <c r="J99" s="375"/>
      <c r="K99" s="223"/>
      <c r="L99" s="223"/>
      <c r="M99" s="223"/>
      <c r="N99" s="223"/>
      <c r="O99" s="223"/>
      <c r="P99" s="223"/>
      <c r="Q99" s="223"/>
      <c r="R99" s="223"/>
      <c r="S99" s="223"/>
    </row>
    <row r="100" spans="1:19" s="224" customFormat="1" x14ac:dyDescent="0.25">
      <c r="A100" s="232"/>
      <c r="B100" s="220"/>
      <c r="C100" s="372"/>
      <c r="D100" s="373"/>
      <c r="E100" s="374"/>
      <c r="F100" s="373"/>
      <c r="G100" s="373"/>
      <c r="H100" s="373"/>
      <c r="I100" s="373"/>
      <c r="J100" s="375"/>
      <c r="K100" s="223"/>
      <c r="L100" s="223"/>
      <c r="M100" s="223"/>
      <c r="N100" s="223"/>
      <c r="O100" s="223"/>
      <c r="P100" s="223"/>
      <c r="Q100" s="223"/>
      <c r="R100" s="223"/>
      <c r="S100" s="223"/>
    </row>
    <row r="101" spans="1:19" s="224" customFormat="1" x14ac:dyDescent="0.25">
      <c r="A101" s="232"/>
      <c r="B101" s="220"/>
      <c r="C101" s="372"/>
      <c r="D101" s="373"/>
      <c r="E101" s="374"/>
      <c r="F101" s="373"/>
      <c r="G101" s="373"/>
      <c r="H101" s="373"/>
      <c r="I101" s="373"/>
      <c r="J101" s="375"/>
      <c r="K101" s="223"/>
      <c r="L101" s="223"/>
      <c r="M101" s="223"/>
      <c r="N101" s="223"/>
      <c r="O101" s="223"/>
      <c r="P101" s="223"/>
      <c r="Q101" s="223"/>
      <c r="R101" s="223"/>
      <c r="S101" s="223"/>
    </row>
    <row r="102" spans="1:19" s="224" customFormat="1" x14ac:dyDescent="0.25">
      <c r="A102" s="232"/>
      <c r="B102" s="220"/>
      <c r="C102" s="372"/>
      <c r="D102" s="373"/>
      <c r="E102" s="374"/>
      <c r="F102" s="373"/>
      <c r="G102" s="373"/>
      <c r="H102" s="373"/>
      <c r="I102" s="373"/>
      <c r="J102" s="375"/>
      <c r="K102" s="223"/>
      <c r="L102" s="223"/>
      <c r="M102" s="223"/>
      <c r="N102" s="223"/>
      <c r="O102" s="223"/>
      <c r="P102" s="223"/>
      <c r="Q102" s="223"/>
      <c r="R102" s="223"/>
      <c r="S102" s="223"/>
    </row>
    <row r="103" spans="1:19" s="224" customFormat="1" x14ac:dyDescent="0.25">
      <c r="A103" s="232"/>
      <c r="B103" s="220"/>
      <c r="C103" s="372"/>
      <c r="D103" s="373"/>
      <c r="E103" s="374"/>
      <c r="F103" s="373"/>
      <c r="G103" s="373"/>
      <c r="H103" s="373"/>
      <c r="I103" s="373"/>
      <c r="J103" s="375"/>
      <c r="K103" s="223"/>
      <c r="L103" s="223"/>
      <c r="M103" s="223"/>
      <c r="N103" s="223"/>
      <c r="O103" s="223"/>
      <c r="P103" s="223"/>
      <c r="Q103" s="223"/>
      <c r="R103" s="223"/>
      <c r="S103" s="223"/>
    </row>
    <row r="104" spans="1:19" s="224" customFormat="1" x14ac:dyDescent="0.25">
      <c r="A104" s="232"/>
      <c r="B104" s="220"/>
      <c r="C104" s="372"/>
      <c r="D104" s="373"/>
      <c r="E104" s="374"/>
      <c r="F104" s="373"/>
      <c r="G104" s="373"/>
      <c r="H104" s="373"/>
      <c r="I104" s="373"/>
      <c r="J104" s="375"/>
      <c r="K104" s="223"/>
      <c r="L104" s="223"/>
      <c r="M104" s="223"/>
      <c r="N104" s="223"/>
      <c r="O104" s="223"/>
      <c r="P104" s="223"/>
      <c r="Q104" s="223"/>
      <c r="R104" s="223"/>
      <c r="S104" s="223"/>
    </row>
    <row r="105" spans="1:19" s="224" customFormat="1" x14ac:dyDescent="0.25">
      <c r="A105" s="232"/>
      <c r="B105" s="220"/>
      <c r="C105" s="372"/>
      <c r="D105" s="373"/>
      <c r="E105" s="374"/>
      <c r="F105" s="373"/>
      <c r="G105" s="373"/>
      <c r="H105" s="373"/>
      <c r="I105" s="373"/>
      <c r="J105" s="375"/>
      <c r="K105" s="223"/>
      <c r="L105" s="223"/>
      <c r="M105" s="223"/>
      <c r="N105" s="223"/>
      <c r="O105" s="223"/>
      <c r="P105" s="223"/>
      <c r="Q105" s="223"/>
      <c r="R105" s="223"/>
      <c r="S105" s="223"/>
    </row>
    <row r="106" spans="1:19" s="224" customFormat="1" x14ac:dyDescent="0.25">
      <c r="A106" s="232"/>
      <c r="B106" s="220"/>
      <c r="C106" s="372"/>
      <c r="D106" s="373"/>
      <c r="E106" s="374"/>
      <c r="F106" s="373"/>
      <c r="G106" s="373"/>
      <c r="H106" s="373"/>
      <c r="I106" s="373"/>
      <c r="J106" s="375"/>
      <c r="K106" s="223"/>
      <c r="L106" s="223"/>
      <c r="M106" s="223"/>
      <c r="N106" s="223"/>
      <c r="O106" s="223"/>
      <c r="P106" s="223"/>
      <c r="Q106" s="223"/>
      <c r="R106" s="223"/>
      <c r="S106" s="223"/>
    </row>
    <row r="107" spans="1:19" s="224" customFormat="1" x14ac:dyDescent="0.25">
      <c r="A107" s="232"/>
      <c r="B107" s="220"/>
      <c r="C107" s="372"/>
      <c r="D107" s="373"/>
      <c r="E107" s="374"/>
      <c r="F107" s="373"/>
      <c r="G107" s="373"/>
      <c r="H107" s="373"/>
      <c r="I107" s="373"/>
      <c r="J107" s="375"/>
      <c r="K107" s="223"/>
      <c r="L107" s="223"/>
      <c r="M107" s="223"/>
      <c r="N107" s="223"/>
      <c r="O107" s="223"/>
      <c r="P107" s="223"/>
      <c r="Q107" s="223"/>
      <c r="R107" s="223"/>
      <c r="S107" s="223"/>
    </row>
    <row r="109" spans="1:19" ht="12" x14ac:dyDescent="0.25">
      <c r="C109" s="385"/>
      <c r="D109" s="386"/>
    </row>
    <row r="110" spans="1:19" ht="12" x14ac:dyDescent="0.25">
      <c r="C110" s="385"/>
      <c r="D110" s="386"/>
    </row>
    <row r="111" spans="1:19" ht="12" x14ac:dyDescent="0.25">
      <c r="C111" s="385"/>
      <c r="D111" s="386"/>
    </row>
    <row r="112" spans="1:19" ht="12" x14ac:dyDescent="0.25">
      <c r="C112" s="385"/>
      <c r="D112" s="386"/>
    </row>
    <row r="113" spans="2:9" ht="12" x14ac:dyDescent="0.25">
      <c r="C113" s="385"/>
      <c r="D113" s="386"/>
    </row>
    <row r="114" spans="2:9" ht="21" x14ac:dyDescent="0.25">
      <c r="B114" s="387" t="s">
        <v>128</v>
      </c>
      <c r="C114" s="388"/>
      <c r="D114" s="217">
        <v>1</v>
      </c>
      <c r="E114" s="389" t="s">
        <v>186</v>
      </c>
      <c r="F114" s="217" t="s">
        <v>135</v>
      </c>
      <c r="G114" s="217" t="s">
        <v>169</v>
      </c>
      <c r="H114" s="217" t="s">
        <v>164</v>
      </c>
      <c r="I114" s="217"/>
    </row>
    <row r="115" spans="2:9" ht="31.5" x14ac:dyDescent="0.25">
      <c r="B115" s="390" t="s">
        <v>187</v>
      </c>
      <c r="C115" s="388"/>
      <c r="D115" s="217">
        <v>2</v>
      </c>
      <c r="E115" s="389" t="s">
        <v>188</v>
      </c>
      <c r="F115" s="217" t="s">
        <v>131</v>
      </c>
      <c r="G115" s="217" t="s">
        <v>163</v>
      </c>
      <c r="H115" s="391" t="s">
        <v>189</v>
      </c>
      <c r="I115" s="217"/>
    </row>
    <row r="116" spans="2:9" ht="21" x14ac:dyDescent="0.25">
      <c r="B116" s="392" t="s">
        <v>190</v>
      </c>
      <c r="C116" s="388"/>
      <c r="D116" s="217">
        <v>3</v>
      </c>
      <c r="E116" s="389" t="s">
        <v>191</v>
      </c>
      <c r="F116" s="217" t="s">
        <v>192</v>
      </c>
      <c r="G116" s="388" t="s">
        <v>193</v>
      </c>
      <c r="I116" s="217"/>
    </row>
    <row r="117" spans="2:9" x14ac:dyDescent="0.25">
      <c r="B117" s="393" t="s">
        <v>180</v>
      </c>
      <c r="C117" s="388"/>
      <c r="D117" s="217">
        <v>4</v>
      </c>
      <c r="E117" s="389" t="s">
        <v>194</v>
      </c>
      <c r="F117" s="217"/>
      <c r="G117" s="217"/>
      <c r="I117" s="217"/>
    </row>
    <row r="118" spans="2:9" x14ac:dyDescent="0.25">
      <c r="B118" s="394" t="s">
        <v>195</v>
      </c>
      <c r="C118" s="388"/>
      <c r="D118" s="217">
        <v>5</v>
      </c>
      <c r="E118" s="389" t="s">
        <v>196</v>
      </c>
      <c r="F118" s="217"/>
      <c r="G118" s="217"/>
      <c r="I118" s="217"/>
    </row>
    <row r="119" spans="2:9" ht="31.5" x14ac:dyDescent="0.25">
      <c r="B119" s="392" t="s">
        <v>197</v>
      </c>
      <c r="C119" s="388"/>
      <c r="D119" s="217">
        <v>6</v>
      </c>
      <c r="E119" s="389" t="s">
        <v>168</v>
      </c>
      <c r="F119" s="217"/>
      <c r="G119" s="217"/>
      <c r="I119" s="217"/>
    </row>
    <row r="120" spans="2:9" x14ac:dyDescent="0.25">
      <c r="B120" s="387" t="s">
        <v>167</v>
      </c>
      <c r="C120" s="388"/>
      <c r="D120" s="217">
        <v>7</v>
      </c>
      <c r="E120" s="389" t="s">
        <v>198</v>
      </c>
      <c r="F120" s="217"/>
      <c r="G120" s="217"/>
      <c r="I120" s="217"/>
    </row>
    <row r="121" spans="2:9" x14ac:dyDescent="0.25">
      <c r="B121" s="390" t="s">
        <v>179</v>
      </c>
      <c r="C121" s="388"/>
      <c r="D121" s="217" t="s">
        <v>199</v>
      </c>
      <c r="E121" s="389" t="s">
        <v>200</v>
      </c>
      <c r="F121" s="217"/>
      <c r="G121" s="217"/>
      <c r="I121" s="217"/>
    </row>
    <row r="122" spans="2:9" ht="21" x14ac:dyDescent="0.25">
      <c r="B122" s="390" t="s">
        <v>201</v>
      </c>
      <c r="C122" s="388"/>
      <c r="D122" s="217"/>
      <c r="E122" s="389" t="s">
        <v>202</v>
      </c>
      <c r="F122" s="217"/>
      <c r="G122" s="217"/>
      <c r="I122" s="217"/>
    </row>
    <row r="123" spans="2:9" x14ac:dyDescent="0.25">
      <c r="B123" s="390" t="s">
        <v>203</v>
      </c>
      <c r="C123" s="388"/>
      <c r="D123" s="217"/>
      <c r="E123" s="389" t="s">
        <v>204</v>
      </c>
      <c r="F123" s="217"/>
      <c r="G123" s="217"/>
      <c r="I123" s="217"/>
    </row>
    <row r="124" spans="2:9" x14ac:dyDescent="0.25">
      <c r="B124" s="390" t="s">
        <v>205</v>
      </c>
      <c r="C124" s="388"/>
      <c r="D124" s="217"/>
      <c r="E124" s="389" t="s">
        <v>188</v>
      </c>
      <c r="F124" s="217"/>
      <c r="G124" s="217"/>
      <c r="I124" s="217"/>
    </row>
    <row r="125" spans="2:9" x14ac:dyDescent="0.25">
      <c r="B125" s="390" t="s">
        <v>206</v>
      </c>
      <c r="C125" s="388"/>
      <c r="D125" s="217"/>
      <c r="E125" s="395" t="s">
        <v>207</v>
      </c>
      <c r="F125" s="217"/>
      <c r="G125" s="217"/>
      <c r="I125" s="217"/>
    </row>
    <row r="126" spans="2:9" x14ac:dyDescent="0.25">
      <c r="B126" s="390" t="s">
        <v>175</v>
      </c>
      <c r="E126" s="217" t="s">
        <v>130</v>
      </c>
      <c r="I126" s="217"/>
    </row>
    <row r="127" spans="2:9" ht="21" x14ac:dyDescent="0.25">
      <c r="B127" s="390" t="s">
        <v>171</v>
      </c>
      <c r="E127" s="388" t="s">
        <v>208</v>
      </c>
    </row>
  </sheetData>
  <autoFilter ref="A1:T89" xr:uid="{960D7687-3146-414F-8A8F-014E67B65FF6}">
    <filterColumn colId="1">
      <filters>
        <filter val="Apprenticeship"/>
      </filters>
    </filterColumn>
    <sortState xmlns:xlrd2="http://schemas.microsoft.com/office/spreadsheetml/2017/richdata2" ref="A2:S89">
      <sortCondition ref="B1"/>
    </sortState>
  </autoFilter>
  <dataValidations count="5">
    <dataValidation type="list" allowBlank="1" showInputMessage="1" showErrorMessage="1" sqref="F2:F107" xr:uid="{8438D9C6-4874-45D5-B553-C79A08D63062}">
      <formula1>$F$114:$F$116</formula1>
    </dataValidation>
    <dataValidation type="list" allowBlank="1" showInputMessage="1" showErrorMessage="1" sqref="H49:H107 H2:H42" xr:uid="{49986B37-5C52-41DD-851F-EEC8E70B410A}">
      <formula1>$H$114:$H$115</formula1>
    </dataValidation>
    <dataValidation type="list" allowBlank="1" showInputMessage="1" showErrorMessage="1" sqref="E2:E107" xr:uid="{73D6EF2A-D16A-40DF-8025-DB20F005D07C}">
      <formula1>$E$114:$E$127</formula1>
    </dataValidation>
    <dataValidation type="list" allowBlank="1" showInputMessage="1" showErrorMessage="1" sqref="G2:G42 G47:G107" xr:uid="{9F378510-266D-4D1F-B732-37B3DE071DBD}">
      <formula1>$G$114:$G$116</formula1>
    </dataValidation>
    <dataValidation type="list" allowBlank="1" showInputMessage="1" showErrorMessage="1" sqref="B2:B107" xr:uid="{6DC16AC7-1245-4E9E-AD92-8C3E99553F14}">
      <formula1>$B$114:$B$127</formula1>
    </dataValidation>
  </dataValidations>
  <pageMargins left="0.7" right="0.7" top="0.75" bottom="0.75" header="0.3" footer="0.3"/>
  <pageSetup paperSize="8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8299-8888-4822-B9F9-A11A910E1116}">
  <dimension ref="A1:I217"/>
  <sheetViews>
    <sheetView workbookViewId="0">
      <selection activeCell="A23" sqref="A23"/>
    </sheetView>
  </sheetViews>
  <sheetFormatPr defaultColWidth="8.81640625" defaultRowHeight="10.5" x14ac:dyDescent="0.25"/>
  <cols>
    <col min="1" max="1" width="19.54296875" style="217" bestFit="1" customWidth="1"/>
    <col min="2" max="2" width="24.453125" style="217" customWidth="1"/>
    <col min="3" max="3" width="17.453125" style="217" bestFit="1" customWidth="1"/>
    <col min="4" max="4" width="8.81640625" style="217" customWidth="1"/>
    <col min="5" max="5" width="14.453125" style="235" customWidth="1"/>
    <col min="6" max="6" width="8.81640625" style="217" customWidth="1"/>
    <col min="7" max="7" width="14.54296875" style="235" customWidth="1"/>
    <col min="8" max="8" width="8.81640625" style="235" customWidth="1"/>
    <col min="9" max="9" width="8.1796875" style="235" bestFit="1" customWidth="1"/>
    <col min="10" max="16384" width="8.81640625" style="217"/>
  </cols>
  <sheetData>
    <row r="1" spans="1:9" ht="11.5" thickTop="1" thickBot="1" x14ac:dyDescent="0.3">
      <c r="A1" s="214" t="s">
        <v>117</v>
      </c>
      <c r="B1" s="215" t="s">
        <v>118</v>
      </c>
      <c r="C1" s="215" t="s">
        <v>209</v>
      </c>
      <c r="D1" s="215" t="s">
        <v>210</v>
      </c>
      <c r="E1" s="215" t="s">
        <v>120</v>
      </c>
      <c r="F1" s="216" t="s">
        <v>123</v>
      </c>
      <c r="G1" s="239" t="s">
        <v>124</v>
      </c>
      <c r="H1" s="215" t="s">
        <v>125</v>
      </c>
      <c r="I1" s="242" t="s">
        <v>211</v>
      </c>
    </row>
    <row r="2" spans="1:9" s="224" customFormat="1" x14ac:dyDescent="0.25">
      <c r="A2" s="431" t="s">
        <v>212</v>
      </c>
      <c r="B2" s="233" t="s">
        <v>213</v>
      </c>
      <c r="C2" s="237"/>
      <c r="D2" s="220"/>
      <c r="E2" s="221"/>
      <c r="F2" s="222"/>
      <c r="G2" s="234"/>
      <c r="H2" s="230" t="s">
        <v>136</v>
      </c>
      <c r="I2" s="241"/>
    </row>
    <row r="3" spans="1:9" s="224" customFormat="1" x14ac:dyDescent="0.25">
      <c r="A3" s="236" t="s">
        <v>214</v>
      </c>
      <c r="B3" s="233" t="s">
        <v>215</v>
      </c>
      <c r="C3" s="237" t="s">
        <v>46</v>
      </c>
      <c r="D3" s="237"/>
      <c r="E3" s="226"/>
      <c r="F3" s="408"/>
      <c r="G3" s="234"/>
      <c r="H3" s="230" t="s">
        <v>136</v>
      </c>
      <c r="I3" s="241"/>
    </row>
    <row r="4" spans="1:9" s="224" customFormat="1" x14ac:dyDescent="0.25">
      <c r="A4" s="236" t="s">
        <v>216</v>
      </c>
      <c r="B4" s="219" t="s">
        <v>217</v>
      </c>
      <c r="C4" s="231"/>
      <c r="D4" s="220"/>
      <c r="E4" s="226"/>
      <c r="F4" s="222"/>
      <c r="G4" s="225"/>
      <c r="H4" s="230" t="s">
        <v>136</v>
      </c>
      <c r="I4" s="240"/>
    </row>
    <row r="5" spans="1:9" s="224" customFormat="1" x14ac:dyDescent="0.25">
      <c r="A5" s="236" t="s">
        <v>218</v>
      </c>
      <c r="B5" s="219" t="s">
        <v>219</v>
      </c>
      <c r="C5" s="231"/>
      <c r="D5" s="220"/>
      <c r="E5" s="220"/>
      <c r="F5" s="229"/>
      <c r="G5" s="227"/>
      <c r="H5" s="230" t="s">
        <v>136</v>
      </c>
      <c r="I5" s="240"/>
    </row>
    <row r="6" spans="1:9" s="224" customFormat="1" x14ac:dyDescent="0.25">
      <c r="A6" s="236" t="s">
        <v>218</v>
      </c>
      <c r="B6" s="233" t="s">
        <v>220</v>
      </c>
      <c r="C6" s="237"/>
      <c r="D6" s="237"/>
      <c r="E6" s="228"/>
      <c r="F6" s="233"/>
      <c r="G6" s="238"/>
      <c r="H6" s="230" t="s">
        <v>136</v>
      </c>
      <c r="I6" s="241"/>
    </row>
    <row r="7" spans="1:9" s="224" customFormat="1" x14ac:dyDescent="0.25">
      <c r="A7" s="236" t="s">
        <v>218</v>
      </c>
      <c r="B7" s="233" t="s">
        <v>221</v>
      </c>
      <c r="C7" s="237"/>
      <c r="D7" s="237"/>
      <c r="E7" s="226"/>
      <c r="F7" s="233"/>
      <c r="G7" s="238"/>
      <c r="H7" s="230" t="s">
        <v>136</v>
      </c>
      <c r="I7" s="241"/>
    </row>
    <row r="8" spans="1:9" s="224" customFormat="1" x14ac:dyDescent="0.25">
      <c r="A8" s="218" t="s">
        <v>216</v>
      </c>
      <c r="B8" s="219" t="s">
        <v>222</v>
      </c>
      <c r="C8" s="231"/>
      <c r="D8" s="220"/>
      <c r="E8" s="221"/>
      <c r="F8" s="229"/>
      <c r="G8" s="227"/>
      <c r="H8" s="230" t="s">
        <v>136</v>
      </c>
      <c r="I8" s="240"/>
    </row>
    <row r="9" spans="1:9" s="224" customFormat="1" x14ac:dyDescent="0.25">
      <c r="A9" s="218" t="s">
        <v>214</v>
      </c>
      <c r="B9" s="233" t="s">
        <v>223</v>
      </c>
      <c r="C9" s="237" t="s">
        <v>46</v>
      </c>
      <c r="D9" s="237"/>
      <c r="E9" s="226"/>
      <c r="F9" s="233"/>
      <c r="G9" s="238"/>
      <c r="H9" s="234" t="s">
        <v>136</v>
      </c>
      <c r="I9" s="240"/>
    </row>
    <row r="10" spans="1:9" s="224" customFormat="1" x14ac:dyDescent="0.25">
      <c r="A10" s="218" t="s">
        <v>214</v>
      </c>
      <c r="B10" s="233" t="s">
        <v>224</v>
      </c>
      <c r="C10" s="237" t="s">
        <v>46</v>
      </c>
      <c r="D10" s="237"/>
      <c r="E10" s="226"/>
      <c r="F10" s="233"/>
      <c r="G10" s="238"/>
      <c r="H10" s="234" t="s">
        <v>136</v>
      </c>
      <c r="I10" s="241"/>
    </row>
    <row r="11" spans="1:9" s="224" customFormat="1" x14ac:dyDescent="0.25">
      <c r="A11" s="236" t="s">
        <v>158</v>
      </c>
      <c r="B11" s="219" t="s">
        <v>225</v>
      </c>
      <c r="C11" s="231"/>
      <c r="D11" s="220"/>
      <c r="E11" s="220"/>
      <c r="F11" s="229"/>
      <c r="G11" s="225"/>
      <c r="H11" s="230" t="s">
        <v>136</v>
      </c>
      <c r="I11" s="240"/>
    </row>
    <row r="12" spans="1:9" s="224" customFormat="1" x14ac:dyDescent="0.25">
      <c r="A12" s="236" t="s">
        <v>158</v>
      </c>
      <c r="B12" s="233" t="s">
        <v>226</v>
      </c>
      <c r="C12" s="237"/>
      <c r="D12" s="220"/>
      <c r="E12" s="220"/>
      <c r="F12" s="222"/>
      <c r="G12" s="234"/>
      <c r="H12" s="230" t="s">
        <v>136</v>
      </c>
      <c r="I12" s="241"/>
    </row>
    <row r="13" spans="1:9" s="224" customFormat="1" x14ac:dyDescent="0.25">
      <c r="A13" s="236" t="s">
        <v>214</v>
      </c>
      <c r="B13" s="233" t="s">
        <v>227</v>
      </c>
      <c r="C13" s="237" t="s">
        <v>228</v>
      </c>
      <c r="D13" s="237"/>
      <c r="E13" s="226"/>
      <c r="F13" s="408"/>
      <c r="G13" s="234"/>
      <c r="H13" s="230" t="s">
        <v>136</v>
      </c>
      <c r="I13" s="241"/>
    </row>
    <row r="14" spans="1:9" s="224" customFormat="1" x14ac:dyDescent="0.25">
      <c r="A14" s="236" t="s">
        <v>214</v>
      </c>
      <c r="B14" s="233" t="s">
        <v>229</v>
      </c>
      <c r="C14" s="237" t="s">
        <v>46</v>
      </c>
      <c r="D14" s="237"/>
      <c r="E14" s="226"/>
      <c r="F14" s="408"/>
      <c r="G14" s="234"/>
      <c r="H14" s="230" t="s">
        <v>136</v>
      </c>
      <c r="I14" s="241"/>
    </row>
    <row r="15" spans="1:9" s="224" customFormat="1" x14ac:dyDescent="0.25">
      <c r="A15" s="236" t="s">
        <v>218</v>
      </c>
      <c r="B15" s="219" t="s">
        <v>230</v>
      </c>
      <c r="C15" s="231"/>
      <c r="D15" s="220"/>
      <c r="E15" s="228"/>
      <c r="F15" s="222"/>
      <c r="G15" s="227"/>
      <c r="H15" s="230" t="s">
        <v>136</v>
      </c>
      <c r="I15" s="240"/>
    </row>
    <row r="16" spans="1:9" s="224" customFormat="1" x14ac:dyDescent="0.25">
      <c r="A16" s="236" t="s">
        <v>214</v>
      </c>
      <c r="B16" s="233" t="s">
        <v>231</v>
      </c>
      <c r="C16" s="237" t="s">
        <v>46</v>
      </c>
      <c r="D16" s="237"/>
      <c r="E16" s="228"/>
      <c r="F16" s="233"/>
      <c r="G16" s="238"/>
      <c r="H16" s="230" t="s">
        <v>136</v>
      </c>
      <c r="I16" s="241"/>
    </row>
    <row r="17" spans="1:9" s="224" customFormat="1" x14ac:dyDescent="0.25">
      <c r="A17" s="236" t="s">
        <v>218</v>
      </c>
      <c r="B17" s="237" t="s">
        <v>232</v>
      </c>
      <c r="C17" s="237"/>
      <c r="D17" s="220"/>
      <c r="E17" s="221"/>
      <c r="F17" s="229"/>
      <c r="G17" s="234"/>
      <c r="H17" s="230" t="s">
        <v>136</v>
      </c>
      <c r="I17" s="241"/>
    </row>
    <row r="18" spans="1:9" s="224" customFormat="1" x14ac:dyDescent="0.25">
      <c r="A18" s="236" t="s">
        <v>218</v>
      </c>
      <c r="B18" s="237" t="s">
        <v>233</v>
      </c>
      <c r="C18" s="237"/>
      <c r="D18" s="220"/>
      <c r="E18" s="226"/>
      <c r="F18" s="222"/>
      <c r="G18" s="234"/>
      <c r="H18" s="230" t="s">
        <v>136</v>
      </c>
      <c r="I18" s="241"/>
    </row>
    <row r="19" spans="1:9" x14ac:dyDescent="0.25">
      <c r="A19" s="236" t="s">
        <v>214</v>
      </c>
      <c r="B19" s="237" t="s">
        <v>234</v>
      </c>
      <c r="C19" s="237" t="s">
        <v>46</v>
      </c>
      <c r="D19" s="237"/>
      <c r="E19" s="228"/>
      <c r="F19" s="233"/>
      <c r="G19" s="234"/>
      <c r="H19" s="230" t="s">
        <v>136</v>
      </c>
      <c r="I19" s="241"/>
    </row>
    <row r="20" spans="1:9" x14ac:dyDescent="0.25">
      <c r="A20" s="236" t="s">
        <v>214</v>
      </c>
      <c r="B20" s="237" t="s">
        <v>235</v>
      </c>
      <c r="C20" s="237" t="s">
        <v>228</v>
      </c>
      <c r="D20" s="237"/>
      <c r="E20" s="226"/>
      <c r="F20" s="408"/>
      <c r="G20" s="234"/>
      <c r="H20" s="234" t="s">
        <v>136</v>
      </c>
      <c r="I20" s="241"/>
    </row>
    <row r="21" spans="1:9" x14ac:dyDescent="0.25">
      <c r="A21" s="236" t="s">
        <v>236</v>
      </c>
      <c r="B21" s="237" t="s">
        <v>237</v>
      </c>
      <c r="C21" s="237" t="s">
        <v>46</v>
      </c>
      <c r="D21" s="220"/>
      <c r="E21" s="221"/>
      <c r="F21" s="229"/>
      <c r="G21" s="234"/>
      <c r="H21" s="230" t="s">
        <v>136</v>
      </c>
      <c r="I21" s="241"/>
    </row>
    <row r="22" spans="1:9" x14ac:dyDescent="0.25">
      <c r="A22" s="236" t="s">
        <v>133</v>
      </c>
      <c r="B22" s="237" t="s">
        <v>238</v>
      </c>
      <c r="C22" s="237"/>
      <c r="D22" s="237"/>
      <c r="E22" s="226"/>
      <c r="F22" s="408"/>
      <c r="G22" s="234"/>
      <c r="H22" s="230" t="s">
        <v>136</v>
      </c>
      <c r="I22" s="241"/>
    </row>
    <row r="23" spans="1:9" x14ac:dyDescent="0.25">
      <c r="A23" s="236" t="s">
        <v>218</v>
      </c>
      <c r="B23" s="243" t="s">
        <v>239</v>
      </c>
      <c r="C23" s="243"/>
      <c r="D23" s="226"/>
      <c r="E23" s="228"/>
      <c r="F23" s="229"/>
      <c r="G23" s="234"/>
      <c r="H23" s="230" t="s">
        <v>136</v>
      </c>
      <c r="I23" s="241"/>
    </row>
    <row r="24" spans="1:9" x14ac:dyDescent="0.25">
      <c r="A24" s="236" t="s">
        <v>216</v>
      </c>
      <c r="B24" s="237" t="s">
        <v>240</v>
      </c>
      <c r="C24" s="237"/>
      <c r="D24" s="237"/>
      <c r="E24" s="228"/>
      <c r="F24" s="233"/>
      <c r="G24" s="234"/>
      <c r="H24" s="230" t="s">
        <v>136</v>
      </c>
      <c r="I24" s="241"/>
    </row>
    <row r="25" spans="1:9" x14ac:dyDescent="0.25">
      <c r="A25" s="236" t="s">
        <v>236</v>
      </c>
      <c r="B25" s="231" t="s">
        <v>241</v>
      </c>
      <c r="C25" s="231" t="s">
        <v>46</v>
      </c>
      <c r="D25" s="220"/>
      <c r="E25" s="226"/>
      <c r="F25" s="222"/>
      <c r="G25" s="234"/>
      <c r="H25" s="230" t="s">
        <v>136</v>
      </c>
      <c r="I25" s="241"/>
    </row>
    <row r="26" spans="1:9" x14ac:dyDescent="0.25">
      <c r="A26" s="236" t="s">
        <v>214</v>
      </c>
      <c r="B26" s="233" t="s">
        <v>242</v>
      </c>
      <c r="C26" s="237"/>
      <c r="D26" s="237"/>
      <c r="E26" s="234"/>
      <c r="F26" s="408"/>
      <c r="G26" s="234"/>
      <c r="H26" s="230" t="s">
        <v>136</v>
      </c>
      <c r="I26" s="241"/>
    </row>
    <row r="27" spans="1:9" x14ac:dyDescent="0.25">
      <c r="A27" s="236" t="s">
        <v>139</v>
      </c>
      <c r="B27" s="233" t="s">
        <v>243</v>
      </c>
      <c r="C27" s="237"/>
      <c r="D27" s="220"/>
      <c r="E27" s="229"/>
      <c r="F27" s="222"/>
      <c r="G27" s="234"/>
      <c r="H27" s="230" t="s">
        <v>136</v>
      </c>
      <c r="I27" s="241"/>
    </row>
    <row r="28" spans="1:9" x14ac:dyDescent="0.25">
      <c r="A28" s="236" t="s">
        <v>218</v>
      </c>
      <c r="B28" s="219" t="s">
        <v>244</v>
      </c>
      <c r="C28" s="231"/>
      <c r="D28" s="220"/>
      <c r="E28" s="221"/>
      <c r="F28" s="229"/>
      <c r="G28" s="225"/>
      <c r="H28" s="230" t="s">
        <v>136</v>
      </c>
      <c r="I28" s="240"/>
    </row>
    <row r="29" spans="1:9" x14ac:dyDescent="0.25">
      <c r="A29" s="236" t="s">
        <v>216</v>
      </c>
      <c r="B29" s="219" t="s">
        <v>245</v>
      </c>
      <c r="C29" s="231"/>
      <c r="D29" s="220"/>
      <c r="E29" s="234"/>
      <c r="F29" s="222"/>
      <c r="G29" s="234"/>
      <c r="H29" s="230" t="s">
        <v>136</v>
      </c>
      <c r="I29" s="241"/>
    </row>
    <row r="30" spans="1:9" x14ac:dyDescent="0.25">
      <c r="A30" s="233" t="s">
        <v>214</v>
      </c>
      <c r="B30" s="233" t="s">
        <v>246</v>
      </c>
      <c r="C30" s="237" t="s">
        <v>46</v>
      </c>
      <c r="D30" s="237"/>
      <c r="E30" s="228"/>
      <c r="F30" s="233"/>
      <c r="G30" s="234"/>
      <c r="H30" s="234" t="s">
        <v>136</v>
      </c>
      <c r="I30" s="241"/>
    </row>
    <row r="31" spans="1:9" x14ac:dyDescent="0.25">
      <c r="A31" s="233" t="s">
        <v>139</v>
      </c>
      <c r="B31" s="219" t="s">
        <v>140</v>
      </c>
      <c r="C31" s="231"/>
      <c r="D31" s="220"/>
      <c r="E31" s="229"/>
      <c r="F31" s="222"/>
      <c r="G31" s="225"/>
      <c r="H31" s="230" t="s">
        <v>136</v>
      </c>
      <c r="I31" s="240"/>
    </row>
    <row r="32" spans="1:9" x14ac:dyDescent="0.25">
      <c r="A32" s="233" t="s">
        <v>212</v>
      </c>
      <c r="B32" s="233" t="s">
        <v>247</v>
      </c>
      <c r="C32" s="237"/>
      <c r="D32" s="237"/>
      <c r="E32" s="234"/>
      <c r="F32" s="408"/>
      <c r="G32" s="234"/>
      <c r="H32" s="230" t="s">
        <v>136</v>
      </c>
      <c r="I32" s="241"/>
    </row>
    <row r="33" spans="1:9" x14ac:dyDescent="0.25">
      <c r="A33" s="233" t="s">
        <v>248</v>
      </c>
      <c r="B33" s="233" t="s">
        <v>249</v>
      </c>
      <c r="C33" s="237"/>
      <c r="D33" s="220"/>
      <c r="E33" s="234"/>
      <c r="F33" s="222"/>
      <c r="G33" s="234"/>
      <c r="H33" s="230" t="s">
        <v>136</v>
      </c>
      <c r="I33" s="241"/>
    </row>
    <row r="34" spans="1:9" x14ac:dyDescent="0.25">
      <c r="A34" s="232" t="s">
        <v>214</v>
      </c>
      <c r="B34" s="219" t="s">
        <v>250</v>
      </c>
      <c r="C34" s="231" t="s">
        <v>46</v>
      </c>
      <c r="D34" s="220"/>
      <c r="E34" s="229"/>
      <c r="F34" s="222"/>
      <c r="G34" s="225"/>
      <c r="H34" s="230" t="s">
        <v>136</v>
      </c>
      <c r="I34" s="240"/>
    </row>
    <row r="35" spans="1:9" x14ac:dyDescent="0.25">
      <c r="A35" s="233" t="s">
        <v>216</v>
      </c>
      <c r="B35" s="219" t="s">
        <v>251</v>
      </c>
      <c r="C35" s="231"/>
      <c r="D35" s="220"/>
      <c r="E35" s="229"/>
      <c r="F35" s="229"/>
      <c r="G35" s="225"/>
      <c r="H35" s="230" t="s">
        <v>136</v>
      </c>
      <c r="I35" s="240"/>
    </row>
    <row r="36" spans="1:9" x14ac:dyDescent="0.25">
      <c r="A36" s="233" t="s">
        <v>214</v>
      </c>
      <c r="B36" s="233" t="s">
        <v>252</v>
      </c>
      <c r="C36" s="237" t="s">
        <v>46</v>
      </c>
      <c r="D36" s="237"/>
      <c r="E36" s="234"/>
      <c r="F36" s="233"/>
      <c r="G36" s="234"/>
      <c r="H36" s="234" t="s">
        <v>136</v>
      </c>
      <c r="I36" s="241"/>
    </row>
    <row r="37" spans="1:9" x14ac:dyDescent="0.25">
      <c r="A37" s="233" t="s">
        <v>218</v>
      </c>
      <c r="B37" s="219" t="s">
        <v>253</v>
      </c>
      <c r="C37" s="231"/>
      <c r="D37" s="220"/>
      <c r="E37" s="229"/>
      <c r="F37" s="229"/>
      <c r="G37" s="225"/>
      <c r="H37" s="230" t="s">
        <v>136</v>
      </c>
      <c r="I37" s="240"/>
    </row>
    <row r="38" spans="1:9" x14ac:dyDescent="0.25">
      <c r="A38" s="233" t="s">
        <v>254</v>
      </c>
      <c r="B38" s="406" t="s">
        <v>255</v>
      </c>
      <c r="C38" s="423" t="s">
        <v>228</v>
      </c>
      <c r="D38" s="237"/>
      <c r="E38" s="234"/>
      <c r="F38" s="233"/>
      <c r="G38" s="409"/>
      <c r="H38" s="234" t="s">
        <v>136</v>
      </c>
      <c r="I38" s="410"/>
    </row>
    <row r="39" spans="1:9" x14ac:dyDescent="0.25">
      <c r="A39" s="233" t="s">
        <v>214</v>
      </c>
      <c r="B39" s="233" t="s">
        <v>256</v>
      </c>
      <c r="C39" s="237" t="s">
        <v>228</v>
      </c>
      <c r="D39" s="220"/>
      <c r="E39" s="234"/>
      <c r="F39" s="229"/>
      <c r="G39" s="234"/>
      <c r="H39" s="230" t="s">
        <v>136</v>
      </c>
      <c r="I39" s="241"/>
    </row>
    <row r="40" spans="1:9" x14ac:dyDescent="0.25">
      <c r="A40" s="233" t="s">
        <v>218</v>
      </c>
      <c r="B40" s="233" t="s">
        <v>257</v>
      </c>
      <c r="C40" s="237"/>
      <c r="D40" s="237"/>
      <c r="E40" s="234"/>
      <c r="F40" s="233"/>
      <c r="G40" s="234"/>
      <c r="H40" s="230" t="s">
        <v>136</v>
      </c>
      <c r="I40" s="241"/>
    </row>
    <row r="41" spans="1:9" x14ac:dyDescent="0.25">
      <c r="A41" s="232" t="s">
        <v>214</v>
      </c>
      <c r="B41" s="233" t="s">
        <v>258</v>
      </c>
      <c r="C41" s="237" t="s">
        <v>228</v>
      </c>
      <c r="D41" s="220"/>
      <c r="E41" s="229"/>
      <c r="F41" s="229"/>
      <c r="G41" s="234"/>
      <c r="H41" s="230" t="s">
        <v>136</v>
      </c>
      <c r="I41" s="241"/>
    </row>
    <row r="42" spans="1:9" x14ac:dyDescent="0.25">
      <c r="A42" s="233" t="s">
        <v>214</v>
      </c>
      <c r="B42" s="233" t="s">
        <v>259</v>
      </c>
      <c r="C42" s="237" t="s">
        <v>228</v>
      </c>
      <c r="D42" s="220"/>
      <c r="E42" s="229"/>
      <c r="F42" s="229"/>
      <c r="G42" s="234"/>
      <c r="H42" s="230" t="s">
        <v>136</v>
      </c>
      <c r="I42" s="241"/>
    </row>
    <row r="43" spans="1:9" x14ac:dyDescent="0.25">
      <c r="A43" s="233" t="s">
        <v>214</v>
      </c>
      <c r="B43" s="233" t="s">
        <v>260</v>
      </c>
      <c r="C43" s="237" t="s">
        <v>46</v>
      </c>
      <c r="D43" s="237"/>
      <c r="E43" s="234"/>
      <c r="F43" s="233"/>
      <c r="G43" s="234"/>
      <c r="H43" s="230" t="s">
        <v>136</v>
      </c>
      <c r="I43" s="241"/>
    </row>
    <row r="44" spans="1:9" x14ac:dyDescent="0.25">
      <c r="A44" s="233" t="s">
        <v>214</v>
      </c>
      <c r="B44" s="233" t="s">
        <v>261</v>
      </c>
      <c r="C44" s="237" t="s">
        <v>46</v>
      </c>
      <c r="D44" s="237"/>
      <c r="E44" s="234"/>
      <c r="F44" s="233"/>
      <c r="G44" s="234"/>
      <c r="H44" s="230" t="s">
        <v>136</v>
      </c>
      <c r="I44" s="241"/>
    </row>
    <row r="45" spans="1:9" x14ac:dyDescent="0.25">
      <c r="A45" s="233" t="s">
        <v>214</v>
      </c>
      <c r="B45" s="233" t="s">
        <v>262</v>
      </c>
      <c r="C45" s="237"/>
      <c r="D45" s="220"/>
      <c r="E45" s="229"/>
      <c r="F45" s="229"/>
      <c r="G45" s="234"/>
      <c r="H45" s="230" t="s">
        <v>136</v>
      </c>
      <c r="I45" s="241"/>
    </row>
    <row r="46" spans="1:9" x14ac:dyDescent="0.25">
      <c r="A46" s="233" t="s">
        <v>216</v>
      </c>
      <c r="B46" s="233" t="s">
        <v>263</v>
      </c>
      <c r="C46" s="237"/>
      <c r="D46" s="220"/>
      <c r="E46" s="229"/>
      <c r="F46" s="229"/>
      <c r="G46" s="234"/>
      <c r="H46" s="230" t="s">
        <v>136</v>
      </c>
      <c r="I46" s="241"/>
    </row>
    <row r="47" spans="1:9" x14ac:dyDescent="0.25">
      <c r="A47" s="233" t="s">
        <v>214</v>
      </c>
      <c r="B47" s="233" t="s">
        <v>264</v>
      </c>
      <c r="C47" s="237" t="s">
        <v>46</v>
      </c>
      <c r="D47" s="237"/>
      <c r="E47" s="234"/>
      <c r="F47" s="233"/>
      <c r="G47" s="234"/>
      <c r="H47" s="234" t="s">
        <v>136</v>
      </c>
      <c r="I47" s="241"/>
    </row>
    <row r="48" spans="1:9" x14ac:dyDescent="0.25">
      <c r="A48" s="233" t="s">
        <v>214</v>
      </c>
      <c r="B48" s="233" t="s">
        <v>265</v>
      </c>
      <c r="C48" s="237" t="s">
        <v>46</v>
      </c>
      <c r="D48" s="237"/>
      <c r="E48" s="234"/>
      <c r="F48" s="233"/>
      <c r="G48" s="234"/>
      <c r="H48" s="230" t="s">
        <v>136</v>
      </c>
      <c r="I48" s="241"/>
    </row>
    <row r="49" spans="1:9" x14ac:dyDescent="0.25">
      <c r="A49" s="232" t="s">
        <v>214</v>
      </c>
      <c r="B49" s="233" t="s">
        <v>266</v>
      </c>
      <c r="C49" s="237" t="s">
        <v>46</v>
      </c>
      <c r="D49" s="220"/>
      <c r="E49" s="229"/>
      <c r="F49" s="229"/>
      <c r="G49" s="234"/>
      <c r="H49" s="230" t="s">
        <v>136</v>
      </c>
      <c r="I49" s="241"/>
    </row>
    <row r="50" spans="1:9" x14ac:dyDescent="0.25">
      <c r="A50" s="233" t="s">
        <v>214</v>
      </c>
      <c r="B50" s="233" t="s">
        <v>172</v>
      </c>
      <c r="C50" s="237" t="s">
        <v>228</v>
      </c>
      <c r="D50" s="237"/>
      <c r="E50" s="234"/>
      <c r="F50" s="233"/>
      <c r="G50" s="234"/>
      <c r="H50" s="234" t="s">
        <v>136</v>
      </c>
      <c r="I50" s="240"/>
    </row>
    <row r="51" spans="1:9" x14ac:dyDescent="0.25">
      <c r="A51" s="233" t="s">
        <v>214</v>
      </c>
      <c r="B51" s="233" t="s">
        <v>267</v>
      </c>
      <c r="C51" s="237" t="s">
        <v>46</v>
      </c>
      <c r="D51" s="237"/>
      <c r="E51" s="234"/>
      <c r="F51" s="233"/>
      <c r="G51" s="234"/>
      <c r="H51" s="234" t="s">
        <v>136</v>
      </c>
      <c r="I51" s="241"/>
    </row>
    <row r="52" spans="1:9" x14ac:dyDescent="0.25">
      <c r="A52" s="233" t="s">
        <v>218</v>
      </c>
      <c r="B52" s="233" t="s">
        <v>268</v>
      </c>
      <c r="C52" s="237"/>
      <c r="D52" s="237"/>
      <c r="E52" s="234"/>
      <c r="F52" s="233"/>
      <c r="G52" s="234"/>
      <c r="H52" s="230" t="s">
        <v>136</v>
      </c>
      <c r="I52" s="241"/>
    </row>
    <row r="53" spans="1:9" x14ac:dyDescent="0.25">
      <c r="A53" s="233" t="s">
        <v>218</v>
      </c>
      <c r="B53" s="233" t="s">
        <v>269</v>
      </c>
      <c r="C53" s="237"/>
      <c r="D53" s="220"/>
      <c r="E53" s="234"/>
      <c r="F53" s="229"/>
      <c r="G53" s="234"/>
      <c r="H53" s="230" t="s">
        <v>136</v>
      </c>
      <c r="I53" s="241"/>
    </row>
    <row r="54" spans="1:9" x14ac:dyDescent="0.25">
      <c r="A54" s="233" t="s">
        <v>248</v>
      </c>
      <c r="B54" s="233" t="s">
        <v>270</v>
      </c>
      <c r="C54" s="237"/>
      <c r="D54" s="220"/>
      <c r="E54" s="229"/>
      <c r="F54" s="229"/>
      <c r="G54" s="234"/>
      <c r="H54" s="230" t="s">
        <v>136</v>
      </c>
      <c r="I54" s="241"/>
    </row>
    <row r="55" spans="1:9" x14ac:dyDescent="0.25">
      <c r="A55" s="232" t="s">
        <v>216</v>
      </c>
      <c r="B55" s="219" t="s">
        <v>271</v>
      </c>
      <c r="C55" s="231"/>
      <c r="D55" s="220"/>
      <c r="E55" s="229"/>
      <c r="F55" s="229"/>
      <c r="G55" s="225"/>
      <c r="H55" s="230" t="s">
        <v>136</v>
      </c>
      <c r="I55" s="240"/>
    </row>
    <row r="56" spans="1:9" x14ac:dyDescent="0.25">
      <c r="A56" s="424" t="s">
        <v>161</v>
      </c>
      <c r="B56" s="424" t="s">
        <v>272</v>
      </c>
      <c r="C56" s="432" t="s">
        <v>46</v>
      </c>
      <c r="D56" s="432"/>
      <c r="E56" s="425"/>
      <c r="F56" s="424"/>
      <c r="G56" s="425"/>
      <c r="H56" s="426" t="s">
        <v>136</v>
      </c>
      <c r="I56" s="434"/>
    </row>
    <row r="57" spans="1:9" x14ac:dyDescent="0.25">
      <c r="A57" s="233" t="s">
        <v>236</v>
      </c>
      <c r="B57" s="233" t="s">
        <v>273</v>
      </c>
      <c r="C57" s="237" t="s">
        <v>46</v>
      </c>
      <c r="D57" s="220"/>
      <c r="E57" s="234"/>
      <c r="F57" s="229"/>
      <c r="G57" s="234"/>
      <c r="H57" s="230" t="s">
        <v>136</v>
      </c>
      <c r="I57" s="241"/>
    </row>
    <row r="58" spans="1:9" x14ac:dyDescent="0.25">
      <c r="A58" s="233" t="s">
        <v>214</v>
      </c>
      <c r="B58" s="233" t="s">
        <v>274</v>
      </c>
      <c r="C58" s="237" t="s">
        <v>228</v>
      </c>
      <c r="D58" s="237"/>
      <c r="E58" s="234"/>
      <c r="F58" s="233"/>
      <c r="G58" s="234"/>
      <c r="H58" s="230" t="s">
        <v>136</v>
      </c>
      <c r="I58" s="241"/>
    </row>
    <row r="59" spans="1:9" x14ac:dyDescent="0.25">
      <c r="A59" s="233" t="s">
        <v>216</v>
      </c>
      <c r="B59" s="233" t="s">
        <v>275</v>
      </c>
      <c r="C59" s="237"/>
      <c r="D59" s="237"/>
      <c r="E59" s="234"/>
      <c r="F59" s="233"/>
      <c r="G59" s="234"/>
      <c r="H59" s="230" t="s">
        <v>136</v>
      </c>
      <c r="I59" s="241"/>
    </row>
    <row r="60" spans="1:9" x14ac:dyDescent="0.25">
      <c r="A60" s="233" t="s">
        <v>218</v>
      </c>
      <c r="B60" s="233" t="s">
        <v>276</v>
      </c>
      <c r="C60" s="237"/>
      <c r="D60" s="237"/>
      <c r="E60" s="234"/>
      <c r="F60" s="233"/>
      <c r="G60" s="234"/>
      <c r="H60" s="230" t="s">
        <v>136</v>
      </c>
      <c r="I60" s="241"/>
    </row>
    <row r="61" spans="1:9" x14ac:dyDescent="0.25">
      <c r="A61" s="233" t="s">
        <v>212</v>
      </c>
      <c r="B61" s="233" t="s">
        <v>277</v>
      </c>
      <c r="C61" s="237"/>
      <c r="D61" s="237"/>
      <c r="E61" s="234"/>
      <c r="F61" s="233"/>
      <c r="G61" s="234"/>
      <c r="H61" s="230" t="s">
        <v>136</v>
      </c>
      <c r="I61" s="241"/>
    </row>
    <row r="62" spans="1:9" x14ac:dyDescent="0.25">
      <c r="A62" s="233" t="s">
        <v>214</v>
      </c>
      <c r="B62" s="233" t="s">
        <v>278</v>
      </c>
      <c r="C62" s="233" t="s">
        <v>46</v>
      </c>
      <c r="D62" s="233"/>
      <c r="E62" s="234"/>
      <c r="F62" s="233"/>
      <c r="G62" s="234"/>
      <c r="H62" s="230" t="s">
        <v>136</v>
      </c>
      <c r="I62" s="241"/>
    </row>
    <row r="63" spans="1:9" x14ac:dyDescent="0.25">
      <c r="A63" s="233" t="s">
        <v>218</v>
      </c>
      <c r="B63" s="233" t="s">
        <v>279</v>
      </c>
      <c r="C63" s="237"/>
      <c r="D63" s="220"/>
      <c r="E63" s="234"/>
      <c r="F63" s="229"/>
      <c r="G63" s="234"/>
      <c r="H63" s="230" t="s">
        <v>136</v>
      </c>
      <c r="I63" s="241"/>
    </row>
    <row r="64" spans="1:9" x14ac:dyDescent="0.25">
      <c r="A64" s="233" t="s">
        <v>214</v>
      </c>
      <c r="B64" s="233" t="s">
        <v>280</v>
      </c>
      <c r="C64" s="237" t="s">
        <v>46</v>
      </c>
      <c r="D64" s="220"/>
      <c r="E64" s="229"/>
      <c r="F64" s="229"/>
      <c r="G64" s="234"/>
      <c r="H64" s="230" t="s">
        <v>136</v>
      </c>
      <c r="I64" s="241"/>
    </row>
    <row r="65" spans="1:9" x14ac:dyDescent="0.25">
      <c r="A65" s="232" t="s">
        <v>214</v>
      </c>
      <c r="B65" s="219" t="s">
        <v>281</v>
      </c>
      <c r="C65" s="231"/>
      <c r="D65" s="220"/>
      <c r="E65" s="234"/>
      <c r="F65" s="229"/>
      <c r="G65" s="225"/>
      <c r="H65" s="230" t="s">
        <v>136</v>
      </c>
      <c r="I65" s="240"/>
    </row>
    <row r="66" spans="1:9" x14ac:dyDescent="0.25">
      <c r="A66" s="233" t="s">
        <v>212</v>
      </c>
      <c r="B66" s="233" t="s">
        <v>282</v>
      </c>
      <c r="C66" s="237"/>
      <c r="D66" s="237"/>
      <c r="E66" s="234"/>
      <c r="F66" s="233"/>
      <c r="G66" s="234"/>
      <c r="H66" s="230" t="s">
        <v>136</v>
      </c>
      <c r="I66" s="241"/>
    </row>
    <row r="67" spans="1:9" x14ac:dyDescent="0.25">
      <c r="A67" s="233" t="s">
        <v>158</v>
      </c>
      <c r="B67" s="232" t="s">
        <v>283</v>
      </c>
      <c r="C67" s="243"/>
      <c r="D67" s="226"/>
      <c r="E67" s="234"/>
      <c r="F67" s="229"/>
      <c r="G67" s="234"/>
      <c r="H67" s="230" t="s">
        <v>136</v>
      </c>
      <c r="I67" s="241"/>
    </row>
    <row r="68" spans="1:9" x14ac:dyDescent="0.25">
      <c r="A68" s="233" t="s">
        <v>133</v>
      </c>
      <c r="B68" s="233" t="s">
        <v>284</v>
      </c>
      <c r="C68" s="237"/>
      <c r="D68" s="237"/>
      <c r="E68" s="234"/>
      <c r="F68" s="233"/>
      <c r="G68" s="234"/>
      <c r="H68" s="230" t="s">
        <v>136</v>
      </c>
      <c r="I68" s="241"/>
    </row>
    <row r="69" spans="1:9" x14ac:dyDescent="0.25">
      <c r="A69" s="233" t="s">
        <v>218</v>
      </c>
      <c r="B69" s="233" t="s">
        <v>285</v>
      </c>
      <c r="C69" s="237"/>
      <c r="D69" s="220"/>
      <c r="E69" s="229"/>
      <c r="F69" s="229"/>
      <c r="G69" s="234"/>
      <c r="H69" s="230" t="s">
        <v>136</v>
      </c>
      <c r="I69" s="241"/>
    </row>
    <row r="70" spans="1:9" x14ac:dyDescent="0.25">
      <c r="A70" s="424" t="s">
        <v>214</v>
      </c>
      <c r="B70" s="424" t="s">
        <v>286</v>
      </c>
      <c r="C70" s="432" t="s">
        <v>46</v>
      </c>
      <c r="D70" s="433"/>
      <c r="E70" s="425"/>
      <c r="F70" s="425"/>
      <c r="G70" s="425"/>
      <c r="H70" s="426" t="s">
        <v>136</v>
      </c>
      <c r="I70" s="434"/>
    </row>
    <row r="71" spans="1:9" x14ac:dyDescent="0.25">
      <c r="A71" s="233" t="s">
        <v>236</v>
      </c>
      <c r="B71" s="233" t="s">
        <v>287</v>
      </c>
      <c r="C71" s="237" t="s">
        <v>46</v>
      </c>
      <c r="D71" s="220"/>
      <c r="E71" s="234"/>
      <c r="F71" s="229"/>
      <c r="G71" s="225"/>
      <c r="H71" s="230" t="s">
        <v>136</v>
      </c>
      <c r="I71" s="241"/>
    </row>
    <row r="72" spans="1:9" x14ac:dyDescent="0.25">
      <c r="A72" s="233" t="s">
        <v>139</v>
      </c>
      <c r="B72" s="233" t="s">
        <v>288</v>
      </c>
      <c r="C72" s="237"/>
      <c r="D72" s="220"/>
      <c r="E72" s="229"/>
      <c r="F72" s="229"/>
      <c r="G72" s="234"/>
      <c r="H72" s="230" t="s">
        <v>136</v>
      </c>
      <c r="I72" s="241"/>
    </row>
    <row r="73" spans="1:9" x14ac:dyDescent="0.25">
      <c r="A73" s="233" t="s">
        <v>236</v>
      </c>
      <c r="B73" s="219" t="s">
        <v>289</v>
      </c>
      <c r="C73" s="231" t="s">
        <v>46</v>
      </c>
      <c r="D73" s="220"/>
      <c r="E73" s="229"/>
      <c r="F73" s="229"/>
      <c r="G73" s="225"/>
      <c r="H73" s="230" t="s">
        <v>136</v>
      </c>
      <c r="I73" s="240"/>
    </row>
    <row r="74" spans="1:9" x14ac:dyDescent="0.25">
      <c r="A74" s="232" t="s">
        <v>214</v>
      </c>
      <c r="B74" s="219" t="s">
        <v>290</v>
      </c>
      <c r="C74" s="231" t="s">
        <v>46</v>
      </c>
      <c r="D74" s="220"/>
      <c r="E74" s="229"/>
      <c r="F74" s="229"/>
      <c r="G74" s="225"/>
      <c r="H74" s="230" t="s">
        <v>136</v>
      </c>
      <c r="I74" s="240"/>
    </row>
    <row r="75" spans="1:9" x14ac:dyDescent="0.25">
      <c r="A75" s="232" t="s">
        <v>291</v>
      </c>
      <c r="B75" s="219" t="s">
        <v>292</v>
      </c>
      <c r="C75" s="231"/>
      <c r="D75" s="220"/>
      <c r="E75" s="229"/>
      <c r="F75" s="229"/>
      <c r="G75" s="225"/>
      <c r="H75" s="230" t="s">
        <v>136</v>
      </c>
      <c r="I75" s="240"/>
    </row>
    <row r="76" spans="1:9" x14ac:dyDescent="0.25">
      <c r="A76" s="233" t="s">
        <v>218</v>
      </c>
      <c r="B76" s="219" t="s">
        <v>293</v>
      </c>
      <c r="C76" s="231"/>
      <c r="D76" s="220"/>
      <c r="E76" s="234"/>
      <c r="F76" s="229"/>
      <c r="G76" s="234"/>
      <c r="H76" s="230" t="s">
        <v>136</v>
      </c>
      <c r="I76" s="241"/>
    </row>
    <row r="77" spans="1:9" x14ac:dyDescent="0.25">
      <c r="A77" s="233" t="s">
        <v>236</v>
      </c>
      <c r="B77" s="233" t="s">
        <v>294</v>
      </c>
      <c r="C77" s="237" t="s">
        <v>46</v>
      </c>
      <c r="D77" s="237"/>
      <c r="E77" s="234"/>
      <c r="F77" s="233"/>
      <c r="G77" s="234"/>
      <c r="H77" s="230" t="s">
        <v>136</v>
      </c>
      <c r="I77" s="241"/>
    </row>
    <row r="78" spans="1:9" x14ac:dyDescent="0.25">
      <c r="A78" s="233" t="s">
        <v>214</v>
      </c>
      <c r="B78" s="233" t="s">
        <v>295</v>
      </c>
      <c r="C78" s="237" t="s">
        <v>228</v>
      </c>
      <c r="D78" s="237"/>
      <c r="E78" s="234"/>
      <c r="F78" s="233"/>
      <c r="G78" s="234"/>
      <c r="H78" s="234" t="s">
        <v>136</v>
      </c>
      <c r="I78" s="241"/>
    </row>
    <row r="79" spans="1:9" x14ac:dyDescent="0.25">
      <c r="A79" s="232" t="s">
        <v>296</v>
      </c>
      <c r="B79" s="219" t="s">
        <v>297</v>
      </c>
      <c r="C79" s="231"/>
      <c r="D79" s="220"/>
      <c r="E79" s="229"/>
      <c r="F79" s="229"/>
      <c r="G79" s="225"/>
      <c r="H79" s="230" t="s">
        <v>136</v>
      </c>
      <c r="I79" s="240"/>
    </row>
    <row r="80" spans="1:9" x14ac:dyDescent="0.25">
      <c r="A80" s="233" t="s">
        <v>214</v>
      </c>
      <c r="B80" s="219" t="s">
        <v>298</v>
      </c>
      <c r="C80" s="231" t="s">
        <v>46</v>
      </c>
      <c r="D80" s="220"/>
      <c r="E80" s="229"/>
      <c r="F80" s="229"/>
      <c r="G80" s="225"/>
      <c r="H80" s="230" t="s">
        <v>136</v>
      </c>
      <c r="I80" s="240"/>
    </row>
    <row r="81" spans="1:9" x14ac:dyDescent="0.25">
      <c r="A81" s="424" t="s">
        <v>214</v>
      </c>
      <c r="B81" s="424" t="s">
        <v>173</v>
      </c>
      <c r="C81" s="432" t="s">
        <v>46</v>
      </c>
      <c r="D81" s="432"/>
      <c r="E81" s="425"/>
      <c r="F81" s="424"/>
      <c r="G81" s="425"/>
      <c r="H81" s="425" t="s">
        <v>136</v>
      </c>
      <c r="I81" s="434"/>
    </row>
    <row r="82" spans="1:9" x14ac:dyDescent="0.25">
      <c r="A82" s="233" t="s">
        <v>216</v>
      </c>
      <c r="B82" s="233" t="s">
        <v>299</v>
      </c>
      <c r="C82" s="237"/>
      <c r="D82" s="237"/>
      <c r="E82" s="234"/>
      <c r="F82" s="233"/>
      <c r="G82" s="234"/>
      <c r="H82" s="230" t="s">
        <v>136</v>
      </c>
      <c r="I82" s="241"/>
    </row>
    <row r="83" spans="1:9" x14ac:dyDescent="0.25">
      <c r="A83" s="233" t="s">
        <v>218</v>
      </c>
      <c r="B83" s="233" t="s">
        <v>300</v>
      </c>
      <c r="C83" s="237"/>
      <c r="D83" s="220"/>
      <c r="E83" s="234"/>
      <c r="F83" s="229"/>
      <c r="G83" s="234"/>
      <c r="H83" s="230" t="s">
        <v>136</v>
      </c>
      <c r="I83" s="241"/>
    </row>
    <row r="84" spans="1:9" x14ac:dyDescent="0.25">
      <c r="A84" s="233" t="s">
        <v>216</v>
      </c>
      <c r="B84" s="233" t="s">
        <v>301</v>
      </c>
      <c r="C84" s="233"/>
      <c r="D84" s="229"/>
      <c r="E84" s="234"/>
      <c r="F84" s="229"/>
      <c r="G84" s="225"/>
      <c r="H84" s="230" t="s">
        <v>136</v>
      </c>
      <c r="I84" s="241"/>
    </row>
    <row r="85" spans="1:9" x14ac:dyDescent="0.25">
      <c r="A85" s="233" t="s">
        <v>216</v>
      </c>
      <c r="B85" s="233" t="s">
        <v>302</v>
      </c>
      <c r="C85" s="233"/>
      <c r="D85" s="229"/>
      <c r="E85" s="229"/>
      <c r="F85" s="229"/>
      <c r="G85" s="234"/>
      <c r="H85" s="230" t="s">
        <v>136</v>
      </c>
      <c r="I85" s="241"/>
    </row>
    <row r="86" spans="1:9" x14ac:dyDescent="0.25">
      <c r="A86" s="233" t="s">
        <v>218</v>
      </c>
      <c r="B86" s="233" t="s">
        <v>303</v>
      </c>
      <c r="C86" s="233"/>
      <c r="D86" s="229"/>
      <c r="E86" s="229"/>
      <c r="F86" s="229"/>
      <c r="G86" s="234"/>
      <c r="H86" s="230" t="s">
        <v>136</v>
      </c>
      <c r="I86" s="241"/>
    </row>
    <row r="87" spans="1:9" x14ac:dyDescent="0.25">
      <c r="A87" s="233" t="s">
        <v>214</v>
      </c>
      <c r="B87" s="233" t="s">
        <v>304</v>
      </c>
      <c r="C87" s="237" t="s">
        <v>228</v>
      </c>
      <c r="D87" s="237"/>
      <c r="E87" s="234"/>
      <c r="F87" s="233"/>
      <c r="G87" s="234"/>
      <c r="H87" s="234" t="s">
        <v>136</v>
      </c>
      <c r="I87" s="241"/>
    </row>
    <row r="88" spans="1:9" x14ac:dyDescent="0.25">
      <c r="A88" s="233" t="s">
        <v>218</v>
      </c>
      <c r="B88" s="219" t="s">
        <v>305</v>
      </c>
      <c r="C88" s="231"/>
      <c r="D88" s="220"/>
      <c r="E88" s="229"/>
      <c r="F88" s="229"/>
      <c r="G88" s="225"/>
      <c r="H88" s="230" t="s">
        <v>136</v>
      </c>
      <c r="I88" s="240"/>
    </row>
    <row r="89" spans="1:9" x14ac:dyDescent="0.25">
      <c r="A89" s="233" t="s">
        <v>212</v>
      </c>
      <c r="B89" s="233" t="s">
        <v>306</v>
      </c>
      <c r="C89" s="237"/>
      <c r="D89" s="237"/>
      <c r="E89" s="234"/>
      <c r="F89" s="233"/>
      <c r="G89" s="234"/>
      <c r="H89" s="230" t="s">
        <v>136</v>
      </c>
      <c r="I89" s="241"/>
    </row>
    <row r="90" spans="1:9" x14ac:dyDescent="0.25">
      <c r="A90" s="233" t="s">
        <v>248</v>
      </c>
      <c r="B90" s="233" t="s">
        <v>307</v>
      </c>
      <c r="C90" s="237"/>
      <c r="D90" s="237"/>
      <c r="E90" s="234"/>
      <c r="F90" s="233"/>
      <c r="G90" s="234"/>
      <c r="H90" s="230" t="s">
        <v>136</v>
      </c>
      <c r="I90" s="241"/>
    </row>
    <row r="91" spans="1:9" x14ac:dyDescent="0.25">
      <c r="A91" s="233" t="s">
        <v>214</v>
      </c>
      <c r="B91" s="233" t="s">
        <v>308</v>
      </c>
      <c r="C91" s="237" t="s">
        <v>46</v>
      </c>
      <c r="D91" s="237"/>
      <c r="E91" s="234"/>
      <c r="F91" s="233"/>
      <c r="G91" s="234"/>
      <c r="H91" s="230" t="s">
        <v>136</v>
      </c>
      <c r="I91" s="241"/>
    </row>
    <row r="92" spans="1:9" x14ac:dyDescent="0.25">
      <c r="A92" s="233" t="s">
        <v>154</v>
      </c>
      <c r="B92" s="233" t="s">
        <v>309</v>
      </c>
      <c r="C92" s="233"/>
      <c r="D92" s="229"/>
      <c r="E92" s="229"/>
      <c r="F92" s="229"/>
      <c r="G92" s="234"/>
      <c r="H92" s="230" t="s">
        <v>136</v>
      </c>
      <c r="I92" s="241"/>
    </row>
    <row r="93" spans="1:9" x14ac:dyDescent="0.25">
      <c r="A93" s="233" t="s">
        <v>212</v>
      </c>
      <c r="B93" s="233" t="s">
        <v>310</v>
      </c>
      <c r="C93" s="233"/>
      <c r="D93" s="233"/>
      <c r="E93" s="234"/>
      <c r="F93" s="233"/>
      <c r="G93" s="234"/>
      <c r="H93" s="230" t="s">
        <v>136</v>
      </c>
      <c r="I93" s="241"/>
    </row>
    <row r="94" spans="1:9" x14ac:dyDescent="0.25">
      <c r="A94" s="233" t="s">
        <v>236</v>
      </c>
      <c r="B94" s="219" t="s">
        <v>311</v>
      </c>
      <c r="C94" s="219" t="s">
        <v>46</v>
      </c>
      <c r="D94" s="229"/>
      <c r="E94" s="234"/>
      <c r="F94" s="229"/>
      <c r="G94" s="234"/>
      <c r="H94" s="230" t="s">
        <v>136</v>
      </c>
      <c r="I94" s="241"/>
    </row>
    <row r="95" spans="1:9" x14ac:dyDescent="0.25">
      <c r="A95" s="233" t="s">
        <v>236</v>
      </c>
      <c r="B95" s="233" t="s">
        <v>312</v>
      </c>
      <c r="C95" s="233" t="s">
        <v>46</v>
      </c>
      <c r="D95" s="233"/>
      <c r="E95" s="234"/>
      <c r="F95" s="233"/>
      <c r="G95" s="234"/>
      <c r="H95" s="230" t="s">
        <v>136</v>
      </c>
      <c r="I95" s="241"/>
    </row>
    <row r="96" spans="1:9" x14ac:dyDescent="0.25">
      <c r="A96" s="233" t="s">
        <v>218</v>
      </c>
      <c r="B96" s="233" t="s">
        <v>313</v>
      </c>
      <c r="C96" s="233"/>
      <c r="D96" s="229"/>
      <c r="E96" s="234"/>
      <c r="F96" s="229"/>
      <c r="G96" s="234"/>
      <c r="H96" s="230" t="s">
        <v>136</v>
      </c>
      <c r="I96" s="241"/>
    </row>
    <row r="97" spans="1:9" x14ac:dyDescent="0.25">
      <c r="A97" s="233" t="s">
        <v>216</v>
      </c>
      <c r="B97" s="233" t="s">
        <v>314</v>
      </c>
      <c r="C97" s="233"/>
      <c r="D97" s="233"/>
      <c r="E97" s="234"/>
      <c r="F97" s="233"/>
      <c r="G97" s="234"/>
      <c r="H97" s="230" t="s">
        <v>136</v>
      </c>
      <c r="I97" s="241"/>
    </row>
    <row r="98" spans="1:9" x14ac:dyDescent="0.25">
      <c r="A98" s="233" t="s">
        <v>236</v>
      </c>
      <c r="B98" s="233" t="s">
        <v>174</v>
      </c>
      <c r="C98" s="233" t="s">
        <v>46</v>
      </c>
      <c r="D98" s="233"/>
      <c r="E98" s="234"/>
      <c r="F98" s="233"/>
      <c r="G98" s="234"/>
      <c r="H98" s="230" t="s">
        <v>136</v>
      </c>
      <c r="I98" s="241"/>
    </row>
    <row r="99" spans="1:9" x14ac:dyDescent="0.25">
      <c r="A99" s="233" t="s">
        <v>315</v>
      </c>
      <c r="B99" s="219" t="s">
        <v>316</v>
      </c>
      <c r="C99" s="219"/>
      <c r="D99" s="229"/>
      <c r="E99" s="229"/>
      <c r="F99" s="229"/>
      <c r="G99" s="225"/>
      <c r="H99" s="230" t="s">
        <v>136</v>
      </c>
      <c r="I99" s="240"/>
    </row>
    <row r="100" spans="1:9" x14ac:dyDescent="0.25">
      <c r="A100" s="233" t="s">
        <v>218</v>
      </c>
      <c r="B100" s="359" t="s">
        <v>317</v>
      </c>
      <c r="C100" s="359"/>
      <c r="D100" s="234"/>
      <c r="E100" s="234"/>
      <c r="F100" s="229"/>
      <c r="G100" s="234"/>
      <c r="H100" s="230" t="s">
        <v>136</v>
      </c>
      <c r="I100" s="241"/>
    </row>
    <row r="101" spans="1:9" x14ac:dyDescent="0.25">
      <c r="A101" s="233" t="s">
        <v>133</v>
      </c>
      <c r="B101" s="233" t="s">
        <v>318</v>
      </c>
      <c r="C101" s="233"/>
      <c r="D101" s="233"/>
      <c r="E101" s="234"/>
      <c r="F101" s="233"/>
      <c r="G101" s="234"/>
      <c r="H101" s="230" t="s">
        <v>136</v>
      </c>
      <c r="I101" s="241"/>
    </row>
    <row r="102" spans="1:9" x14ac:dyDescent="0.25">
      <c r="A102" s="233" t="s">
        <v>216</v>
      </c>
      <c r="B102" s="219" t="s">
        <v>319</v>
      </c>
      <c r="C102" s="219"/>
      <c r="D102" s="229"/>
      <c r="E102" s="234"/>
      <c r="F102" s="229"/>
      <c r="G102" s="225"/>
      <c r="H102" s="230" t="s">
        <v>136</v>
      </c>
      <c r="I102" s="240"/>
    </row>
    <row r="103" spans="1:9" x14ac:dyDescent="0.25">
      <c r="A103" s="233" t="s">
        <v>139</v>
      </c>
      <c r="B103" s="233" t="s">
        <v>320</v>
      </c>
      <c r="C103" s="233"/>
      <c r="D103" s="233"/>
      <c r="E103" s="234"/>
      <c r="F103" s="233"/>
      <c r="G103" s="234"/>
      <c r="H103" s="230" t="s">
        <v>136</v>
      </c>
      <c r="I103" s="241"/>
    </row>
    <row r="104" spans="1:9" x14ac:dyDescent="0.25">
      <c r="A104" s="233" t="s">
        <v>236</v>
      </c>
      <c r="B104" s="233" t="s">
        <v>321</v>
      </c>
      <c r="C104" s="233" t="s">
        <v>46</v>
      </c>
      <c r="D104" s="229"/>
      <c r="E104" s="229"/>
      <c r="F104" s="229"/>
      <c r="G104" s="234"/>
      <c r="H104" s="230" t="s">
        <v>136</v>
      </c>
      <c r="I104" s="241"/>
    </row>
    <row r="105" spans="1:9" x14ac:dyDescent="0.25">
      <c r="A105" s="424" t="s">
        <v>214</v>
      </c>
      <c r="B105" s="424" t="s">
        <v>322</v>
      </c>
      <c r="C105" s="424" t="s">
        <v>46</v>
      </c>
      <c r="D105" s="424"/>
      <c r="E105" s="425"/>
      <c r="F105" s="424"/>
      <c r="G105" s="425"/>
      <c r="H105" s="425" t="s">
        <v>136</v>
      </c>
      <c r="I105" s="434"/>
    </row>
    <row r="106" spans="1:9" x14ac:dyDescent="0.25">
      <c r="A106" s="232" t="s">
        <v>214</v>
      </c>
      <c r="B106" s="219" t="s">
        <v>323</v>
      </c>
      <c r="C106" s="219" t="s">
        <v>46</v>
      </c>
      <c r="D106" s="229"/>
      <c r="E106" s="229"/>
      <c r="F106" s="229"/>
      <c r="G106" s="225"/>
      <c r="H106" s="230" t="s">
        <v>136</v>
      </c>
      <c r="I106" s="240"/>
    </row>
    <row r="107" spans="1:9" x14ac:dyDescent="0.25">
      <c r="A107" s="233" t="s">
        <v>324</v>
      </c>
      <c r="B107" s="359" t="s">
        <v>325</v>
      </c>
      <c r="C107" s="359"/>
      <c r="D107" s="234"/>
      <c r="E107" s="234"/>
      <c r="F107" s="229"/>
      <c r="G107" s="234"/>
      <c r="H107" s="230" t="s">
        <v>136</v>
      </c>
      <c r="I107" s="241"/>
    </row>
    <row r="108" spans="1:9" x14ac:dyDescent="0.25">
      <c r="A108" s="233" t="s">
        <v>218</v>
      </c>
      <c r="B108" s="233" t="s">
        <v>326</v>
      </c>
      <c r="C108" s="233"/>
      <c r="D108" s="229"/>
      <c r="E108" s="234"/>
      <c r="F108" s="229"/>
      <c r="G108" s="234"/>
      <c r="H108" s="230" t="s">
        <v>136</v>
      </c>
      <c r="I108" s="241"/>
    </row>
    <row r="109" spans="1:9" x14ac:dyDescent="0.25">
      <c r="A109" s="233" t="s">
        <v>158</v>
      </c>
      <c r="B109" s="233" t="s">
        <v>327</v>
      </c>
      <c r="C109" s="233"/>
      <c r="D109" s="233"/>
      <c r="E109" s="234"/>
      <c r="F109" s="233"/>
      <c r="G109" s="234"/>
      <c r="H109" s="230" t="s">
        <v>136</v>
      </c>
      <c r="I109" s="234"/>
    </row>
    <row r="110" spans="1:9" x14ac:dyDescent="0.25">
      <c r="A110" s="233" t="s">
        <v>212</v>
      </c>
      <c r="B110" s="233" t="s">
        <v>328</v>
      </c>
      <c r="C110" s="233"/>
      <c r="D110" s="233"/>
      <c r="E110" s="234"/>
      <c r="F110" s="233"/>
      <c r="G110" s="234"/>
      <c r="H110" s="230" t="s">
        <v>136</v>
      </c>
      <c r="I110" s="234"/>
    </row>
    <row r="111" spans="1:9" x14ac:dyDescent="0.25">
      <c r="A111" s="233" t="s">
        <v>212</v>
      </c>
      <c r="B111" s="233" t="s">
        <v>329</v>
      </c>
      <c r="C111" s="233"/>
      <c r="D111" s="233"/>
      <c r="E111" s="234"/>
      <c r="F111" s="233"/>
      <c r="G111" s="234"/>
      <c r="H111" s="230" t="s">
        <v>136</v>
      </c>
      <c r="I111" s="234"/>
    </row>
    <row r="112" spans="1:9" x14ac:dyDescent="0.25">
      <c r="A112" s="233" t="s">
        <v>248</v>
      </c>
      <c r="B112" s="233" t="s">
        <v>330</v>
      </c>
      <c r="C112" s="233"/>
      <c r="D112" s="229"/>
      <c r="E112" s="229"/>
      <c r="F112" s="229"/>
      <c r="G112" s="234"/>
      <c r="H112" s="230" t="s">
        <v>136</v>
      </c>
      <c r="I112" s="234"/>
    </row>
    <row r="113" spans="1:9" x14ac:dyDescent="0.25">
      <c r="A113" s="233" t="s">
        <v>158</v>
      </c>
      <c r="B113" s="219" t="s">
        <v>331</v>
      </c>
      <c r="C113" s="219"/>
      <c r="D113" s="229"/>
      <c r="E113" s="229"/>
      <c r="F113" s="229"/>
      <c r="G113" s="225"/>
      <c r="H113" s="230" t="s">
        <v>136</v>
      </c>
      <c r="I113" s="229"/>
    </row>
    <row r="114" spans="1:9" x14ac:dyDescent="0.25">
      <c r="A114" s="233" t="s">
        <v>139</v>
      </c>
      <c r="B114" s="233" t="s">
        <v>332</v>
      </c>
      <c r="C114" s="233"/>
      <c r="D114" s="233"/>
      <c r="E114" s="234"/>
      <c r="F114" s="233"/>
      <c r="G114" s="234"/>
      <c r="H114" s="230" t="s">
        <v>136</v>
      </c>
      <c r="I114" s="234"/>
    </row>
    <row r="115" spans="1:9" x14ac:dyDescent="0.25">
      <c r="A115" s="233" t="s">
        <v>161</v>
      </c>
      <c r="B115" s="233" t="s">
        <v>333</v>
      </c>
      <c r="C115" s="233"/>
      <c r="D115" s="229"/>
      <c r="E115" s="229"/>
      <c r="F115" s="229"/>
      <c r="G115" s="234"/>
      <c r="H115" s="230" t="s">
        <v>136</v>
      </c>
      <c r="I115" s="234"/>
    </row>
    <row r="116" spans="1:9" x14ac:dyDescent="0.25">
      <c r="A116" s="233" t="s">
        <v>236</v>
      </c>
      <c r="B116" s="233" t="s">
        <v>177</v>
      </c>
      <c r="C116" s="233" t="s">
        <v>46</v>
      </c>
      <c r="D116" s="233"/>
      <c r="E116" s="234"/>
      <c r="F116" s="233"/>
      <c r="G116" s="234"/>
      <c r="H116" s="230" t="s">
        <v>136</v>
      </c>
      <c r="I116" s="234"/>
    </row>
    <row r="117" spans="1:9" x14ac:dyDescent="0.25">
      <c r="A117" s="233" t="s">
        <v>214</v>
      </c>
      <c r="B117" s="233" t="s">
        <v>334</v>
      </c>
      <c r="C117" s="233" t="s">
        <v>46</v>
      </c>
      <c r="D117" s="233"/>
      <c r="E117" s="234"/>
      <c r="F117" s="233"/>
      <c r="G117" s="234"/>
      <c r="H117" s="234" t="s">
        <v>136</v>
      </c>
      <c r="I117" s="234"/>
    </row>
    <row r="118" spans="1:9" x14ac:dyDescent="0.25">
      <c r="A118" s="233" t="s">
        <v>139</v>
      </c>
      <c r="B118" s="219" t="s">
        <v>335</v>
      </c>
      <c r="C118" s="219"/>
      <c r="D118" s="229"/>
      <c r="E118" s="234"/>
      <c r="F118" s="229"/>
      <c r="G118" s="234"/>
      <c r="H118" s="230" t="s">
        <v>136</v>
      </c>
      <c r="I118" s="234"/>
    </row>
    <row r="119" spans="1:9" x14ac:dyDescent="0.25">
      <c r="A119" s="233" t="s">
        <v>214</v>
      </c>
      <c r="B119" s="233" t="s">
        <v>336</v>
      </c>
      <c r="C119" s="233" t="s">
        <v>228</v>
      </c>
      <c r="D119" s="233"/>
      <c r="E119" s="234"/>
      <c r="F119" s="233"/>
      <c r="G119" s="234"/>
      <c r="H119" s="234" t="s">
        <v>136</v>
      </c>
      <c r="I119" s="234"/>
    </row>
    <row r="120" spans="1:9" x14ac:dyDescent="0.25">
      <c r="A120" s="233" t="s">
        <v>337</v>
      </c>
      <c r="B120" s="233" t="s">
        <v>338</v>
      </c>
      <c r="C120" s="233"/>
      <c r="D120" s="233"/>
      <c r="E120" s="234"/>
      <c r="F120" s="233"/>
      <c r="G120" s="234"/>
      <c r="H120" s="230" t="s">
        <v>136</v>
      </c>
      <c r="I120" s="234"/>
    </row>
    <row r="121" spans="1:9" x14ac:dyDescent="0.25">
      <c r="A121" s="233" t="s">
        <v>214</v>
      </c>
      <c r="B121" s="233" t="s">
        <v>339</v>
      </c>
      <c r="C121" s="233"/>
      <c r="D121" s="233"/>
      <c r="E121" s="234"/>
      <c r="F121" s="233"/>
      <c r="G121" s="234"/>
      <c r="H121" s="230" t="s">
        <v>136</v>
      </c>
      <c r="I121" s="234"/>
    </row>
    <row r="122" spans="1:9" x14ac:dyDescent="0.25">
      <c r="A122" s="424" t="s">
        <v>214</v>
      </c>
      <c r="B122" s="424" t="s">
        <v>340</v>
      </c>
      <c r="C122" s="424" t="s">
        <v>228</v>
      </c>
      <c r="D122" s="424"/>
      <c r="E122" s="425"/>
      <c r="F122" s="424"/>
      <c r="G122" s="425"/>
      <c r="H122" s="425" t="s">
        <v>136</v>
      </c>
      <c r="I122" s="425"/>
    </row>
    <row r="123" spans="1:9" x14ac:dyDescent="0.25">
      <c r="A123" s="233" t="s">
        <v>214</v>
      </c>
      <c r="B123" s="233" t="s">
        <v>341</v>
      </c>
      <c r="C123" s="233" t="s">
        <v>228</v>
      </c>
      <c r="D123" s="233"/>
      <c r="E123" s="234"/>
      <c r="F123" s="233"/>
      <c r="G123" s="234"/>
      <c r="H123" s="234" t="s">
        <v>136</v>
      </c>
      <c r="I123" s="234"/>
    </row>
    <row r="124" spans="1:9" x14ac:dyDescent="0.25">
      <c r="A124" s="233" t="s">
        <v>214</v>
      </c>
      <c r="B124" s="233" t="s">
        <v>342</v>
      </c>
      <c r="C124" s="233" t="s">
        <v>46</v>
      </c>
      <c r="D124" s="233"/>
      <c r="E124" s="234"/>
      <c r="F124" s="233"/>
      <c r="G124" s="234"/>
      <c r="H124" s="234" t="s">
        <v>136</v>
      </c>
      <c r="I124" s="234"/>
    </row>
    <row r="125" spans="1:9" x14ac:dyDescent="0.25">
      <c r="A125" s="233" t="s">
        <v>216</v>
      </c>
      <c r="B125" s="232" t="s">
        <v>343</v>
      </c>
      <c r="C125" s="232"/>
      <c r="D125" s="234"/>
      <c r="E125" s="234"/>
      <c r="F125" s="229"/>
      <c r="G125" s="234"/>
      <c r="H125" s="230" t="s">
        <v>136</v>
      </c>
      <c r="I125" s="234"/>
    </row>
    <row r="126" spans="1:9" x14ac:dyDescent="0.25">
      <c r="A126" s="233" t="s">
        <v>214</v>
      </c>
      <c r="B126" s="233" t="s">
        <v>344</v>
      </c>
      <c r="C126" s="233" t="s">
        <v>46</v>
      </c>
      <c r="D126" s="233"/>
      <c r="E126" s="234"/>
      <c r="F126" s="233"/>
      <c r="G126" s="234"/>
      <c r="H126" s="234" t="s">
        <v>136</v>
      </c>
      <c r="I126" s="234"/>
    </row>
    <row r="127" spans="1:9" x14ac:dyDescent="0.25">
      <c r="A127" s="233" t="s">
        <v>214</v>
      </c>
      <c r="B127" s="233" t="s">
        <v>345</v>
      </c>
      <c r="C127" s="233"/>
      <c r="D127" s="233"/>
      <c r="E127" s="234"/>
      <c r="F127" s="233"/>
      <c r="G127" s="234"/>
      <c r="H127" s="230" t="s">
        <v>136</v>
      </c>
      <c r="I127" s="234"/>
    </row>
    <row r="128" spans="1:9" x14ac:dyDescent="0.25">
      <c r="A128" s="233" t="s">
        <v>218</v>
      </c>
      <c r="B128" s="233" t="s">
        <v>346</v>
      </c>
      <c r="C128" s="233"/>
      <c r="D128" s="229"/>
      <c r="E128" s="229"/>
      <c r="F128" s="229"/>
      <c r="G128" s="234"/>
      <c r="H128" s="230" t="s">
        <v>136</v>
      </c>
      <c r="I128" s="234"/>
    </row>
    <row r="129" spans="1:9" x14ac:dyDescent="0.25">
      <c r="A129" s="233" t="s">
        <v>218</v>
      </c>
      <c r="B129" s="233" t="s">
        <v>347</v>
      </c>
      <c r="C129" s="233"/>
      <c r="D129" s="229"/>
      <c r="E129" s="234"/>
      <c r="F129" s="234"/>
      <c r="G129" s="225"/>
      <c r="H129" s="230" t="s">
        <v>136</v>
      </c>
      <c r="I129" s="234"/>
    </row>
    <row r="130" spans="1:9" x14ac:dyDescent="0.25">
      <c r="A130" s="233" t="s">
        <v>348</v>
      </c>
      <c r="B130" s="233" t="s">
        <v>349</v>
      </c>
      <c r="C130" s="233"/>
      <c r="D130" s="229"/>
      <c r="E130" s="229"/>
      <c r="F130" s="229"/>
      <c r="G130" s="234"/>
      <c r="H130" s="230" t="s">
        <v>136</v>
      </c>
      <c r="I130" s="234"/>
    </row>
    <row r="131" spans="1:9" x14ac:dyDescent="0.25">
      <c r="A131" s="233" t="s">
        <v>218</v>
      </c>
      <c r="B131" s="219" t="s">
        <v>350</v>
      </c>
      <c r="C131" s="219"/>
      <c r="D131" s="229"/>
      <c r="E131" s="229"/>
      <c r="F131" s="229"/>
      <c r="G131" s="225"/>
      <c r="H131" s="230" t="s">
        <v>136</v>
      </c>
      <c r="I131" s="234"/>
    </row>
    <row r="132" spans="1:9" x14ac:dyDescent="0.25">
      <c r="A132" s="233" t="s">
        <v>139</v>
      </c>
      <c r="B132" s="219" t="s">
        <v>351</v>
      </c>
      <c r="C132" s="219"/>
      <c r="D132" s="229"/>
      <c r="E132" s="234"/>
      <c r="F132" s="229"/>
      <c r="G132" s="234"/>
      <c r="H132" s="230" t="s">
        <v>136</v>
      </c>
      <c r="I132" s="234"/>
    </row>
    <row r="133" spans="1:9" x14ac:dyDescent="0.25">
      <c r="A133" s="232" t="s">
        <v>352</v>
      </c>
      <c r="B133" s="233" t="s">
        <v>353</v>
      </c>
      <c r="C133" s="233"/>
      <c r="D133" s="229"/>
      <c r="E133" s="229"/>
      <c r="F133" s="229"/>
      <c r="G133" s="225"/>
      <c r="H133" s="230" t="s">
        <v>136</v>
      </c>
      <c r="I133" s="234"/>
    </row>
    <row r="134" spans="1:9" x14ac:dyDescent="0.25">
      <c r="A134" s="233" t="s">
        <v>354</v>
      </c>
      <c r="B134" s="233" t="s">
        <v>355</v>
      </c>
      <c r="C134" s="233"/>
      <c r="D134" s="229"/>
      <c r="E134" s="229"/>
      <c r="F134" s="229"/>
      <c r="G134" s="234"/>
      <c r="H134" s="230" t="s">
        <v>136</v>
      </c>
      <c r="I134" s="234"/>
    </row>
    <row r="135" spans="1:9" x14ac:dyDescent="0.25">
      <c r="A135" s="233" t="s">
        <v>236</v>
      </c>
      <c r="B135" s="233" t="s">
        <v>356</v>
      </c>
      <c r="C135" s="233" t="s">
        <v>46</v>
      </c>
      <c r="D135" s="229"/>
      <c r="E135" s="229"/>
      <c r="F135" s="229"/>
      <c r="G135" s="234"/>
      <c r="H135" s="230" t="s">
        <v>136</v>
      </c>
      <c r="I135" s="234"/>
    </row>
    <row r="136" spans="1:9" x14ac:dyDescent="0.25">
      <c r="A136" s="233" t="s">
        <v>214</v>
      </c>
      <c r="B136" s="233" t="s">
        <v>357</v>
      </c>
      <c r="C136" s="233" t="s">
        <v>46</v>
      </c>
      <c r="D136" s="233"/>
      <c r="E136" s="234"/>
      <c r="F136" s="233"/>
      <c r="G136" s="234"/>
      <c r="H136" s="234" t="s">
        <v>136</v>
      </c>
      <c r="I136" s="234"/>
    </row>
    <row r="137" spans="1:9" x14ac:dyDescent="0.25">
      <c r="A137" s="233" t="s">
        <v>133</v>
      </c>
      <c r="B137" s="233" t="s">
        <v>358</v>
      </c>
      <c r="C137" s="233"/>
      <c r="D137" s="229"/>
      <c r="E137" s="234"/>
      <c r="F137" s="229"/>
      <c r="G137" s="225"/>
      <c r="H137" s="230" t="s">
        <v>136</v>
      </c>
      <c r="I137" s="234"/>
    </row>
    <row r="138" spans="1:9" x14ac:dyDescent="0.25">
      <c r="A138" s="233" t="s">
        <v>214</v>
      </c>
      <c r="B138" s="233" t="s">
        <v>359</v>
      </c>
      <c r="C138" s="233" t="s">
        <v>46</v>
      </c>
      <c r="D138" s="233"/>
      <c r="E138" s="234"/>
      <c r="F138" s="233"/>
      <c r="G138" s="234"/>
      <c r="H138" s="230" t="s">
        <v>136</v>
      </c>
      <c r="I138" s="234"/>
    </row>
    <row r="139" spans="1:9" x14ac:dyDescent="0.25">
      <c r="A139" s="233" t="s">
        <v>254</v>
      </c>
      <c r="B139" s="233" t="s">
        <v>360</v>
      </c>
      <c r="C139" s="233" t="s">
        <v>228</v>
      </c>
      <c r="D139" s="233"/>
      <c r="E139" s="234"/>
      <c r="F139" s="233"/>
      <c r="G139" s="234"/>
      <c r="H139" s="234" t="s">
        <v>136</v>
      </c>
      <c r="I139" s="229"/>
    </row>
    <row r="140" spans="1:9" x14ac:dyDescent="0.25">
      <c r="A140" s="233" t="s">
        <v>214</v>
      </c>
      <c r="B140" s="233" t="s">
        <v>361</v>
      </c>
      <c r="C140" s="233" t="s">
        <v>46</v>
      </c>
      <c r="D140" s="229"/>
      <c r="E140" s="234"/>
      <c r="F140" s="229"/>
      <c r="G140" s="225"/>
      <c r="H140" s="230" t="s">
        <v>136</v>
      </c>
      <c r="I140" s="234"/>
    </row>
    <row r="141" spans="1:9" x14ac:dyDescent="0.25">
      <c r="A141" s="233" t="s">
        <v>216</v>
      </c>
      <c r="B141" s="233" t="s">
        <v>362</v>
      </c>
      <c r="C141" s="233"/>
      <c r="D141" s="229"/>
      <c r="E141" s="229"/>
      <c r="F141" s="229"/>
      <c r="G141" s="234"/>
      <c r="H141" s="230" t="s">
        <v>136</v>
      </c>
      <c r="I141" s="234"/>
    </row>
    <row r="142" spans="1:9" x14ac:dyDescent="0.25">
      <c r="A142" s="233" t="s">
        <v>214</v>
      </c>
      <c r="B142" s="233" t="s">
        <v>363</v>
      </c>
      <c r="C142" s="233" t="s">
        <v>46</v>
      </c>
      <c r="D142" s="233"/>
      <c r="E142" s="234"/>
      <c r="F142" s="233"/>
      <c r="G142" s="234"/>
      <c r="H142" s="230" t="s">
        <v>136</v>
      </c>
      <c r="I142" s="229"/>
    </row>
    <row r="143" spans="1:9" x14ac:dyDescent="0.25">
      <c r="A143" s="233" t="s">
        <v>218</v>
      </c>
      <c r="B143" s="233" t="s">
        <v>364</v>
      </c>
      <c r="C143" s="233"/>
      <c r="D143" s="229"/>
      <c r="E143" s="234"/>
      <c r="F143" s="229"/>
      <c r="G143" s="234"/>
      <c r="H143" s="230" t="s">
        <v>136</v>
      </c>
      <c r="I143" s="229"/>
    </row>
    <row r="144" spans="1:9" x14ac:dyDescent="0.25">
      <c r="A144" s="233" t="s">
        <v>218</v>
      </c>
      <c r="B144" s="233" t="s">
        <v>365</v>
      </c>
      <c r="C144" s="233"/>
      <c r="D144" s="233"/>
      <c r="E144" s="234"/>
      <c r="F144" s="233"/>
      <c r="G144" s="234"/>
      <c r="H144" s="230" t="s">
        <v>136</v>
      </c>
      <c r="I144" s="234"/>
    </row>
    <row r="145" spans="1:9" x14ac:dyDescent="0.25">
      <c r="A145" s="233" t="s">
        <v>296</v>
      </c>
      <c r="B145" s="233" t="s">
        <v>366</v>
      </c>
      <c r="C145" s="233"/>
      <c r="D145" s="229"/>
      <c r="E145" s="234"/>
      <c r="F145" s="229"/>
      <c r="G145" s="234"/>
      <c r="H145" s="230" t="s">
        <v>136</v>
      </c>
      <c r="I145" s="234"/>
    </row>
    <row r="146" spans="1:9" x14ac:dyDescent="0.25">
      <c r="A146" s="233" t="s">
        <v>218</v>
      </c>
      <c r="B146" s="233" t="s">
        <v>367</v>
      </c>
      <c r="C146" s="233"/>
      <c r="D146" s="229"/>
      <c r="E146" s="229"/>
      <c r="F146" s="229"/>
      <c r="G146" s="234"/>
      <c r="H146" s="230" t="s">
        <v>136</v>
      </c>
      <c r="I146" s="234"/>
    </row>
    <row r="147" spans="1:9" x14ac:dyDescent="0.25">
      <c r="A147" s="233" t="s">
        <v>133</v>
      </c>
      <c r="B147" s="233" t="s">
        <v>368</v>
      </c>
      <c r="C147" s="233"/>
      <c r="D147" s="233"/>
      <c r="E147" s="234"/>
      <c r="F147" s="233"/>
      <c r="G147" s="234"/>
      <c r="H147" s="230" t="s">
        <v>136</v>
      </c>
      <c r="I147" s="234"/>
    </row>
    <row r="148" spans="1:9" x14ac:dyDescent="0.25">
      <c r="A148" s="233" t="s">
        <v>158</v>
      </c>
      <c r="B148" s="219" t="s">
        <v>159</v>
      </c>
      <c r="C148" s="219"/>
      <c r="D148" s="229"/>
      <c r="E148" s="229"/>
      <c r="F148" s="229"/>
      <c r="G148" s="225"/>
      <c r="H148" s="230" t="s">
        <v>136</v>
      </c>
      <c r="I148" s="234"/>
    </row>
    <row r="149" spans="1:9" x14ac:dyDescent="0.25">
      <c r="A149" s="233" t="s">
        <v>369</v>
      </c>
      <c r="B149" s="233" t="s">
        <v>370</v>
      </c>
      <c r="C149" s="233"/>
      <c r="D149" s="233"/>
      <c r="E149" s="234"/>
      <c r="F149" s="233"/>
      <c r="G149" s="234"/>
      <c r="H149" s="230" t="s">
        <v>136</v>
      </c>
      <c r="I149" s="234"/>
    </row>
    <row r="150" spans="1:9" x14ac:dyDescent="0.25">
      <c r="A150" s="233" t="s">
        <v>212</v>
      </c>
      <c r="B150" s="233" t="s">
        <v>371</v>
      </c>
      <c r="C150" s="233"/>
      <c r="D150" s="233"/>
      <c r="E150" s="234"/>
      <c r="F150" s="233"/>
      <c r="G150" s="234"/>
      <c r="H150" s="230" t="s">
        <v>136</v>
      </c>
      <c r="I150" s="234"/>
    </row>
    <row r="151" spans="1:9" x14ac:dyDescent="0.25">
      <c r="A151" s="232" t="s">
        <v>214</v>
      </c>
      <c r="B151" s="233" t="s">
        <v>372</v>
      </c>
      <c r="C151" s="233"/>
      <c r="D151" s="229"/>
      <c r="E151" s="229"/>
      <c r="F151" s="229"/>
      <c r="G151" s="234"/>
      <c r="H151" s="230" t="s">
        <v>136</v>
      </c>
      <c r="I151" s="234"/>
    </row>
    <row r="152" spans="1:9" x14ac:dyDescent="0.25">
      <c r="A152" s="233" t="s">
        <v>158</v>
      </c>
      <c r="B152" s="219" t="s">
        <v>373</v>
      </c>
      <c r="C152" s="219"/>
      <c r="D152" s="229"/>
      <c r="E152" s="234"/>
      <c r="F152" s="229"/>
      <c r="G152" s="225"/>
      <c r="H152" s="230" t="s">
        <v>136</v>
      </c>
      <c r="I152" s="234"/>
    </row>
    <row r="153" spans="1:9" x14ac:dyDescent="0.25">
      <c r="A153" s="233" t="s">
        <v>139</v>
      </c>
      <c r="B153" s="233" t="s">
        <v>374</v>
      </c>
      <c r="C153" s="233"/>
      <c r="D153" s="229"/>
      <c r="E153" s="234"/>
      <c r="F153" s="229"/>
      <c r="G153" s="234"/>
      <c r="H153" s="230" t="s">
        <v>136</v>
      </c>
      <c r="I153" s="234"/>
    </row>
    <row r="154" spans="1:9" x14ac:dyDescent="0.25">
      <c r="A154" s="233" t="s">
        <v>214</v>
      </c>
      <c r="B154" s="233" t="s">
        <v>375</v>
      </c>
      <c r="C154" s="233" t="s">
        <v>228</v>
      </c>
      <c r="D154" s="233"/>
      <c r="E154" s="234"/>
      <c r="F154" s="233"/>
      <c r="G154" s="234"/>
      <c r="H154" s="234" t="s">
        <v>136</v>
      </c>
      <c r="I154" s="229"/>
    </row>
    <row r="155" spans="1:9" x14ac:dyDescent="0.25">
      <c r="A155" s="233" t="s">
        <v>218</v>
      </c>
      <c r="B155" s="219" t="s">
        <v>376</v>
      </c>
      <c r="C155" s="219"/>
      <c r="D155" s="229"/>
      <c r="E155" s="234"/>
      <c r="F155" s="229"/>
      <c r="G155" s="234"/>
      <c r="H155" s="230" t="s">
        <v>136</v>
      </c>
      <c r="I155" s="234"/>
    </row>
    <row r="156" spans="1:9" x14ac:dyDescent="0.25">
      <c r="A156" s="233" t="s">
        <v>214</v>
      </c>
      <c r="B156" s="233" t="s">
        <v>377</v>
      </c>
      <c r="C156" s="233" t="s">
        <v>228</v>
      </c>
      <c r="D156" s="233"/>
      <c r="E156" s="234"/>
      <c r="F156" s="233"/>
      <c r="G156" s="234"/>
      <c r="H156" s="234" t="s">
        <v>136</v>
      </c>
      <c r="I156" s="234"/>
    </row>
    <row r="157" spans="1:9" x14ac:dyDescent="0.25">
      <c r="A157" s="233" t="s">
        <v>158</v>
      </c>
      <c r="B157" s="233" t="s">
        <v>378</v>
      </c>
      <c r="C157" s="233"/>
      <c r="D157" s="233"/>
      <c r="E157" s="234"/>
      <c r="F157" s="233"/>
      <c r="G157" s="234"/>
      <c r="H157" s="230" t="s">
        <v>136</v>
      </c>
      <c r="I157" s="234"/>
    </row>
    <row r="158" spans="1:9" x14ac:dyDescent="0.25">
      <c r="A158" s="233" t="s">
        <v>218</v>
      </c>
      <c r="B158" s="233" t="s">
        <v>379</v>
      </c>
      <c r="C158" s="233"/>
      <c r="D158" s="229"/>
      <c r="E158" s="234"/>
      <c r="F158" s="229"/>
      <c r="G158" s="234"/>
      <c r="H158" s="230" t="s">
        <v>136</v>
      </c>
      <c r="I158" s="234"/>
    </row>
    <row r="159" spans="1:9" x14ac:dyDescent="0.25">
      <c r="A159" s="233" t="s">
        <v>133</v>
      </c>
      <c r="B159" s="233" t="s">
        <v>380</v>
      </c>
      <c r="C159" s="233"/>
      <c r="D159" s="233"/>
      <c r="E159" s="234"/>
      <c r="F159" s="233"/>
      <c r="G159" s="234"/>
      <c r="H159" s="230" t="s">
        <v>136</v>
      </c>
      <c r="I159" s="234"/>
    </row>
    <row r="160" spans="1:9" x14ac:dyDescent="0.25">
      <c r="A160" s="233" t="s">
        <v>218</v>
      </c>
      <c r="B160" s="219" t="s">
        <v>381</v>
      </c>
      <c r="C160" s="219"/>
      <c r="D160" s="229"/>
      <c r="E160" s="234"/>
      <c r="F160" s="229"/>
      <c r="G160" s="225"/>
      <c r="H160" s="230" t="s">
        <v>136</v>
      </c>
      <c r="I160" s="234"/>
    </row>
    <row r="161" spans="1:9" x14ac:dyDescent="0.25">
      <c r="A161" s="232" t="s">
        <v>214</v>
      </c>
      <c r="B161" s="233" t="s">
        <v>382</v>
      </c>
      <c r="C161" s="233" t="s">
        <v>228</v>
      </c>
      <c r="D161" s="229"/>
      <c r="E161" s="229"/>
      <c r="F161" s="229"/>
      <c r="G161" s="234"/>
      <c r="H161" s="230" t="s">
        <v>136</v>
      </c>
      <c r="I161" s="234"/>
    </row>
    <row r="162" spans="1:9" x14ac:dyDescent="0.25">
      <c r="A162" s="233" t="s">
        <v>214</v>
      </c>
      <c r="B162" s="219" t="s">
        <v>383</v>
      </c>
      <c r="C162" s="219" t="s">
        <v>228</v>
      </c>
      <c r="D162" s="229"/>
      <c r="E162" s="234"/>
      <c r="F162" s="229"/>
      <c r="G162" s="234"/>
      <c r="H162" s="230" t="s">
        <v>136</v>
      </c>
      <c r="I162" s="234"/>
    </row>
    <row r="163" spans="1:9" x14ac:dyDescent="0.25">
      <c r="A163" s="232" t="s">
        <v>291</v>
      </c>
      <c r="B163" s="219" t="s">
        <v>384</v>
      </c>
      <c r="C163" s="219"/>
      <c r="D163" s="229"/>
      <c r="E163" s="234"/>
      <c r="F163" s="229"/>
      <c r="G163" s="234"/>
      <c r="H163" s="230" t="s">
        <v>136</v>
      </c>
      <c r="I163" s="234"/>
    </row>
    <row r="164" spans="1:9" x14ac:dyDescent="0.25">
      <c r="A164" s="233" t="s">
        <v>385</v>
      </c>
      <c r="B164" s="233" t="s">
        <v>386</v>
      </c>
      <c r="C164" s="233"/>
      <c r="D164" s="233"/>
      <c r="E164" s="234"/>
      <c r="F164" s="233"/>
      <c r="G164" s="234"/>
      <c r="H164" s="230" t="s">
        <v>136</v>
      </c>
      <c r="I164" s="229"/>
    </row>
    <row r="165" spans="1:9" x14ac:dyDescent="0.25">
      <c r="A165" s="233" t="s">
        <v>218</v>
      </c>
      <c r="B165" s="233" t="s">
        <v>387</v>
      </c>
      <c r="C165" s="233"/>
      <c r="D165" s="233"/>
      <c r="E165" s="234"/>
      <c r="F165" s="233"/>
      <c r="G165" s="234"/>
      <c r="H165" s="230" t="s">
        <v>136</v>
      </c>
      <c r="I165" s="234"/>
    </row>
    <row r="166" spans="1:9" x14ac:dyDescent="0.25">
      <c r="A166" s="233" t="s">
        <v>218</v>
      </c>
      <c r="B166" s="233" t="s">
        <v>388</v>
      </c>
      <c r="C166" s="233"/>
      <c r="D166" s="233"/>
      <c r="E166" s="234"/>
      <c r="F166" s="233"/>
      <c r="G166" s="234"/>
      <c r="H166" s="230" t="s">
        <v>136</v>
      </c>
      <c r="I166" s="234"/>
    </row>
    <row r="167" spans="1:9" x14ac:dyDescent="0.25">
      <c r="A167" s="232" t="s">
        <v>216</v>
      </c>
      <c r="B167" s="219" t="s">
        <v>389</v>
      </c>
      <c r="C167" s="219"/>
      <c r="D167" s="229"/>
      <c r="E167" s="234"/>
      <c r="F167" s="229"/>
      <c r="G167" s="225"/>
      <c r="H167" s="230" t="s">
        <v>136</v>
      </c>
      <c r="I167" s="234"/>
    </row>
    <row r="168" spans="1:9" x14ac:dyDescent="0.25">
      <c r="A168" s="233" t="s">
        <v>216</v>
      </c>
      <c r="B168" s="233" t="s">
        <v>390</v>
      </c>
      <c r="C168" s="233"/>
      <c r="D168" s="233"/>
      <c r="E168" s="234"/>
      <c r="F168" s="233"/>
      <c r="G168" s="234"/>
      <c r="H168" s="230" t="s">
        <v>136</v>
      </c>
      <c r="I168" s="234"/>
    </row>
    <row r="169" spans="1:9" x14ac:dyDescent="0.25">
      <c r="A169" s="233" t="s">
        <v>218</v>
      </c>
      <c r="B169" s="233" t="s">
        <v>391</v>
      </c>
      <c r="C169" s="233"/>
      <c r="D169" s="229"/>
      <c r="E169" s="234"/>
      <c r="F169" s="229"/>
      <c r="G169" s="234"/>
      <c r="H169" s="230" t="s">
        <v>136</v>
      </c>
      <c r="I169" s="229"/>
    </row>
    <row r="170" spans="1:9" x14ac:dyDescent="0.25">
      <c r="A170" s="233" t="s">
        <v>218</v>
      </c>
      <c r="B170" s="233" t="s">
        <v>392</v>
      </c>
      <c r="C170" s="233"/>
      <c r="D170" s="229"/>
      <c r="E170" s="229"/>
      <c r="F170" s="229"/>
      <c r="G170" s="234"/>
      <c r="H170" s="230" t="s">
        <v>136</v>
      </c>
      <c r="I170" s="234"/>
    </row>
    <row r="171" spans="1:9" x14ac:dyDescent="0.25">
      <c r="A171" s="233" t="s">
        <v>139</v>
      </c>
      <c r="B171" s="233" t="s">
        <v>393</v>
      </c>
      <c r="C171" s="233"/>
      <c r="D171" s="229"/>
      <c r="E171" s="229"/>
      <c r="F171" s="229"/>
      <c r="G171" s="234"/>
      <c r="H171" s="230" t="s">
        <v>136</v>
      </c>
      <c r="I171" s="234"/>
    </row>
    <row r="172" spans="1:9" x14ac:dyDescent="0.25">
      <c r="A172" s="233" t="s">
        <v>218</v>
      </c>
      <c r="B172" s="219" t="s">
        <v>394</v>
      </c>
      <c r="C172" s="219"/>
      <c r="D172" s="229"/>
      <c r="E172" s="229"/>
      <c r="F172" s="229"/>
      <c r="G172" s="225"/>
      <c r="H172" s="230" t="s">
        <v>136</v>
      </c>
      <c r="I172" s="234"/>
    </row>
    <row r="173" spans="1:9" x14ac:dyDescent="0.25">
      <c r="A173" s="232" t="s">
        <v>236</v>
      </c>
      <c r="B173" s="219" t="s">
        <v>395</v>
      </c>
      <c r="C173" s="219" t="s">
        <v>46</v>
      </c>
      <c r="D173" s="229"/>
      <c r="E173" s="229"/>
      <c r="F173" s="229"/>
      <c r="G173" s="225"/>
      <c r="H173" s="230" t="s">
        <v>136</v>
      </c>
      <c r="I173" s="234"/>
    </row>
    <row r="174" spans="1:9" x14ac:dyDescent="0.25">
      <c r="A174" s="233" t="s">
        <v>216</v>
      </c>
      <c r="B174" s="233" t="s">
        <v>396</v>
      </c>
      <c r="C174" s="233"/>
      <c r="D174" s="233"/>
      <c r="E174" s="234"/>
      <c r="F174" s="233"/>
      <c r="G174" s="234"/>
      <c r="H174" s="230" t="s">
        <v>136</v>
      </c>
      <c r="I174" s="234"/>
    </row>
    <row r="175" spans="1:9" x14ac:dyDescent="0.25">
      <c r="A175" s="233" t="s">
        <v>218</v>
      </c>
      <c r="B175" s="233" t="s">
        <v>397</v>
      </c>
      <c r="C175" s="233"/>
      <c r="D175" s="229"/>
      <c r="E175" s="229"/>
      <c r="F175" s="229"/>
      <c r="G175" s="234"/>
      <c r="H175" s="230" t="s">
        <v>136</v>
      </c>
      <c r="I175" s="234"/>
    </row>
    <row r="176" spans="1:9" x14ac:dyDescent="0.25">
      <c r="A176" s="233" t="s">
        <v>236</v>
      </c>
      <c r="B176" s="233" t="s">
        <v>178</v>
      </c>
      <c r="C176" s="233" t="s">
        <v>46</v>
      </c>
      <c r="D176" s="229"/>
      <c r="E176" s="229"/>
      <c r="F176" s="229"/>
      <c r="G176" s="234"/>
      <c r="H176" s="230" t="s">
        <v>136</v>
      </c>
      <c r="I176" s="234"/>
    </row>
    <row r="177" spans="1:9" x14ac:dyDescent="0.25">
      <c r="A177" s="233" t="s">
        <v>218</v>
      </c>
      <c r="B177" s="219" t="s">
        <v>398</v>
      </c>
      <c r="C177" s="219"/>
      <c r="D177" s="229"/>
      <c r="E177" s="229"/>
      <c r="F177" s="229"/>
      <c r="G177" s="225"/>
      <c r="H177" s="230" t="s">
        <v>136</v>
      </c>
      <c r="I177" s="234"/>
    </row>
    <row r="178" spans="1:9" x14ac:dyDescent="0.25">
      <c r="A178" s="233" t="s">
        <v>399</v>
      </c>
      <c r="B178" s="233" t="s">
        <v>400</v>
      </c>
      <c r="C178" s="233"/>
      <c r="D178" s="233"/>
      <c r="E178" s="234"/>
      <c r="F178" s="233"/>
      <c r="G178" s="234"/>
      <c r="H178" s="230" t="s">
        <v>136</v>
      </c>
      <c r="I178" s="234"/>
    </row>
    <row r="179" spans="1:9" x14ac:dyDescent="0.25">
      <c r="A179" s="233" t="s">
        <v>236</v>
      </c>
      <c r="B179" s="233" t="s">
        <v>401</v>
      </c>
      <c r="C179" s="233" t="s">
        <v>46</v>
      </c>
      <c r="D179" s="229"/>
      <c r="E179" s="234"/>
      <c r="F179" s="229"/>
      <c r="G179" s="234"/>
      <c r="H179" s="230" t="s">
        <v>136</v>
      </c>
      <c r="I179" s="234"/>
    </row>
    <row r="180" spans="1:9" x14ac:dyDescent="0.25">
      <c r="A180" s="233" t="s">
        <v>218</v>
      </c>
      <c r="B180" s="233" t="s">
        <v>402</v>
      </c>
      <c r="C180" s="233"/>
      <c r="D180" s="229"/>
      <c r="E180" s="234"/>
      <c r="F180" s="229"/>
      <c r="G180" s="234"/>
      <c r="H180" s="230" t="s">
        <v>136</v>
      </c>
      <c r="I180" s="234"/>
    </row>
    <row r="181" spans="1:9" x14ac:dyDescent="0.25">
      <c r="A181" s="233" t="s">
        <v>218</v>
      </c>
      <c r="B181" s="233" t="s">
        <v>403</v>
      </c>
      <c r="C181" s="233"/>
      <c r="D181" s="229"/>
      <c r="E181" s="229"/>
      <c r="F181" s="229"/>
      <c r="G181" s="234"/>
      <c r="H181" s="230" t="s">
        <v>136</v>
      </c>
      <c r="I181" s="234"/>
    </row>
    <row r="182" spans="1:9" x14ac:dyDescent="0.25">
      <c r="A182" s="233" t="s">
        <v>214</v>
      </c>
      <c r="B182" s="233" t="s">
        <v>404</v>
      </c>
      <c r="C182" s="233" t="s">
        <v>228</v>
      </c>
      <c r="D182" s="233"/>
      <c r="E182" s="234"/>
      <c r="F182" s="233"/>
      <c r="G182" s="234"/>
      <c r="H182" s="234" t="s">
        <v>136</v>
      </c>
      <c r="I182" s="229"/>
    </row>
    <row r="183" spans="1:9" x14ac:dyDescent="0.25">
      <c r="A183" s="232" t="s">
        <v>214</v>
      </c>
      <c r="B183" s="219" t="s">
        <v>405</v>
      </c>
      <c r="C183" s="219" t="s">
        <v>46</v>
      </c>
      <c r="D183" s="229"/>
      <c r="E183" s="229"/>
      <c r="F183" s="229"/>
      <c r="G183" s="225"/>
      <c r="H183" s="230" t="s">
        <v>136</v>
      </c>
      <c r="I183" s="234"/>
    </row>
    <row r="184" spans="1:9" x14ac:dyDescent="0.25">
      <c r="A184" s="233" t="s">
        <v>216</v>
      </c>
      <c r="B184" s="233" t="s">
        <v>406</v>
      </c>
      <c r="C184" s="233"/>
      <c r="D184" s="229"/>
      <c r="E184" s="229"/>
      <c r="F184" s="229"/>
      <c r="G184" s="234"/>
      <c r="H184" s="230" t="s">
        <v>136</v>
      </c>
      <c r="I184" s="234"/>
    </row>
    <row r="185" spans="1:9" x14ac:dyDescent="0.25">
      <c r="A185" s="233" t="s">
        <v>218</v>
      </c>
      <c r="B185" s="233" t="s">
        <v>407</v>
      </c>
      <c r="C185" s="233"/>
      <c r="D185" s="229"/>
      <c r="E185" s="234"/>
      <c r="F185" s="229"/>
      <c r="G185" s="234"/>
      <c r="H185" s="230" t="s">
        <v>136</v>
      </c>
      <c r="I185" s="234"/>
    </row>
    <row r="186" spans="1:9" x14ac:dyDescent="0.25">
      <c r="A186" s="233" t="s">
        <v>216</v>
      </c>
      <c r="B186" s="233" t="s">
        <v>408</v>
      </c>
      <c r="C186" s="233"/>
      <c r="D186" s="229"/>
      <c r="E186" s="229"/>
      <c r="F186" s="229"/>
      <c r="G186" s="234"/>
      <c r="H186" s="230" t="s">
        <v>136</v>
      </c>
      <c r="I186" s="234"/>
    </row>
    <row r="187" spans="1:9" x14ac:dyDescent="0.25">
      <c r="A187" s="232" t="s">
        <v>409</v>
      </c>
      <c r="B187" s="219" t="s">
        <v>410</v>
      </c>
      <c r="C187" s="219"/>
      <c r="D187" s="229"/>
      <c r="E187" s="229"/>
      <c r="F187" s="229"/>
      <c r="G187" s="225"/>
      <c r="H187" s="230" t="s">
        <v>136</v>
      </c>
      <c r="I187" s="234"/>
    </row>
    <row r="188" spans="1:9" x14ac:dyDescent="0.25">
      <c r="A188" s="233" t="s">
        <v>214</v>
      </c>
      <c r="B188" s="233" t="s">
        <v>411</v>
      </c>
      <c r="C188" s="233" t="s">
        <v>228</v>
      </c>
      <c r="D188" s="233"/>
      <c r="E188" s="234"/>
      <c r="F188" s="233"/>
      <c r="G188" s="234"/>
      <c r="H188" s="234" t="s">
        <v>136</v>
      </c>
      <c r="I188" s="234"/>
    </row>
    <row r="189" spans="1:9" x14ac:dyDescent="0.25">
      <c r="A189" s="232" t="s">
        <v>291</v>
      </c>
      <c r="B189" s="233" t="s">
        <v>412</v>
      </c>
      <c r="C189" s="233"/>
      <c r="D189" s="229"/>
      <c r="E189" s="229"/>
      <c r="F189" s="229"/>
      <c r="G189" s="234"/>
      <c r="H189" s="230" t="s">
        <v>136</v>
      </c>
      <c r="I189" s="234"/>
    </row>
    <row r="190" spans="1:9" x14ac:dyDescent="0.25">
      <c r="A190" s="233" t="s">
        <v>214</v>
      </c>
      <c r="B190" s="233" t="s">
        <v>413</v>
      </c>
      <c r="C190" s="233" t="s">
        <v>46</v>
      </c>
      <c r="D190" s="233"/>
      <c r="E190" s="234"/>
      <c r="F190" s="233"/>
      <c r="G190" s="234"/>
      <c r="H190" s="230" t="s">
        <v>136</v>
      </c>
      <c r="I190" s="234"/>
    </row>
    <row r="191" spans="1:9" x14ac:dyDescent="0.25">
      <c r="A191" s="233" t="s">
        <v>214</v>
      </c>
      <c r="B191" s="233" t="s">
        <v>414</v>
      </c>
      <c r="C191" s="233"/>
      <c r="D191" s="233"/>
      <c r="E191" s="234"/>
      <c r="F191" s="233"/>
      <c r="G191" s="234"/>
      <c r="H191" s="230" t="s">
        <v>136</v>
      </c>
      <c r="I191" s="234"/>
    </row>
    <row r="192" spans="1:9" x14ac:dyDescent="0.25">
      <c r="A192" s="233" t="s">
        <v>236</v>
      </c>
      <c r="B192" s="219" t="s">
        <v>415</v>
      </c>
      <c r="C192" s="219" t="s">
        <v>46</v>
      </c>
      <c r="D192" s="229"/>
      <c r="E192" s="229"/>
      <c r="F192" s="229"/>
      <c r="G192" s="225"/>
      <c r="H192" s="230" t="s">
        <v>136</v>
      </c>
      <c r="I192" s="229"/>
    </row>
    <row r="193" spans="1:9" x14ac:dyDescent="0.25">
      <c r="A193" s="233" t="s">
        <v>218</v>
      </c>
      <c r="B193" s="233" t="s">
        <v>416</v>
      </c>
      <c r="C193" s="233"/>
      <c r="D193" s="229"/>
      <c r="E193" s="229"/>
      <c r="F193" s="229"/>
      <c r="G193" s="234"/>
      <c r="H193" s="230" t="s">
        <v>136</v>
      </c>
      <c r="I193" s="234"/>
    </row>
    <row r="194" spans="1:9" x14ac:dyDescent="0.25">
      <c r="A194" s="233" t="s">
        <v>214</v>
      </c>
      <c r="B194" s="233" t="s">
        <v>417</v>
      </c>
      <c r="C194" s="233" t="s">
        <v>46</v>
      </c>
      <c r="D194" s="233"/>
      <c r="E194" s="234"/>
      <c r="F194" s="233"/>
      <c r="G194" s="234"/>
      <c r="H194" s="234" t="s">
        <v>136</v>
      </c>
      <c r="I194" s="234"/>
    </row>
    <row r="195" spans="1:9" x14ac:dyDescent="0.25">
      <c r="A195" s="424" t="s">
        <v>214</v>
      </c>
      <c r="B195" s="424" t="s">
        <v>418</v>
      </c>
      <c r="C195" s="424" t="s">
        <v>46</v>
      </c>
      <c r="D195" s="424"/>
      <c r="E195" s="425"/>
      <c r="F195" s="424"/>
      <c r="G195" s="425"/>
      <c r="H195" s="425" t="s">
        <v>136</v>
      </c>
      <c r="I195" s="425"/>
    </row>
    <row r="196" spans="1:9" x14ac:dyDescent="0.25">
      <c r="A196" s="233" t="s">
        <v>214</v>
      </c>
      <c r="B196" s="233" t="s">
        <v>419</v>
      </c>
      <c r="C196" s="233" t="s">
        <v>228</v>
      </c>
      <c r="D196" s="233"/>
      <c r="E196" s="234"/>
      <c r="F196" s="233"/>
      <c r="G196" s="234"/>
      <c r="H196" s="230" t="s">
        <v>136</v>
      </c>
      <c r="I196" s="234"/>
    </row>
    <row r="197" spans="1:9" x14ac:dyDescent="0.25">
      <c r="A197" s="233" t="s">
        <v>216</v>
      </c>
      <c r="B197" s="219" t="s">
        <v>420</v>
      </c>
      <c r="C197" s="219"/>
      <c r="D197" s="229"/>
      <c r="E197" s="229"/>
      <c r="F197" s="229"/>
      <c r="G197" s="225"/>
      <c r="H197" s="230" t="s">
        <v>136</v>
      </c>
      <c r="I197" s="234"/>
    </row>
    <row r="198" spans="1:9" x14ac:dyDescent="0.25">
      <c r="A198" s="233" t="s">
        <v>216</v>
      </c>
      <c r="B198" s="219" t="s">
        <v>421</v>
      </c>
      <c r="C198" s="219"/>
      <c r="D198" s="229"/>
      <c r="E198" s="234"/>
      <c r="F198" s="229"/>
      <c r="G198" s="234"/>
      <c r="H198" s="230" t="s">
        <v>136</v>
      </c>
      <c r="I198" s="234"/>
    </row>
    <row r="199" spans="1:9" x14ac:dyDescent="0.25">
      <c r="A199" s="233" t="s">
        <v>236</v>
      </c>
      <c r="B199" s="219" t="s">
        <v>422</v>
      </c>
      <c r="C199" s="219" t="s">
        <v>46</v>
      </c>
      <c r="D199" s="229"/>
      <c r="E199" s="229"/>
      <c r="F199" s="229"/>
      <c r="G199" s="225"/>
      <c r="H199" s="230" t="s">
        <v>136</v>
      </c>
      <c r="I199" s="234"/>
    </row>
    <row r="200" spans="1:9" x14ac:dyDescent="0.25">
      <c r="A200" s="233" t="s">
        <v>214</v>
      </c>
      <c r="B200" s="233" t="s">
        <v>423</v>
      </c>
      <c r="C200" s="233" t="s">
        <v>228</v>
      </c>
      <c r="D200" s="233"/>
      <c r="E200" s="234"/>
      <c r="F200" s="233"/>
      <c r="G200" s="234"/>
      <c r="H200" s="234" t="s">
        <v>136</v>
      </c>
      <c r="I200" s="234"/>
    </row>
    <row r="201" spans="1:9" x14ac:dyDescent="0.25">
      <c r="A201" s="232" t="s">
        <v>214</v>
      </c>
      <c r="B201" s="219" t="s">
        <v>424</v>
      </c>
      <c r="C201" s="219" t="s">
        <v>228</v>
      </c>
      <c r="D201" s="229"/>
      <c r="E201" s="229"/>
      <c r="F201" s="229"/>
      <c r="G201" s="225"/>
      <c r="H201" s="230" t="s">
        <v>136</v>
      </c>
      <c r="I201" s="234"/>
    </row>
    <row r="202" spans="1:9" x14ac:dyDescent="0.25">
      <c r="A202" s="233" t="s">
        <v>214</v>
      </c>
      <c r="B202" s="233" t="s">
        <v>425</v>
      </c>
      <c r="C202" s="233"/>
      <c r="D202" s="233"/>
      <c r="E202" s="234"/>
      <c r="F202" s="233"/>
      <c r="G202" s="234"/>
      <c r="H202" s="230" t="s">
        <v>136</v>
      </c>
      <c r="I202" s="234"/>
    </row>
    <row r="203" spans="1:9" x14ac:dyDescent="0.25">
      <c r="A203" s="233" t="s">
        <v>214</v>
      </c>
      <c r="B203" s="233" t="s">
        <v>426</v>
      </c>
      <c r="C203" s="233" t="s">
        <v>46</v>
      </c>
      <c r="D203" s="233"/>
      <c r="E203" s="234"/>
      <c r="F203" s="233"/>
      <c r="G203" s="234"/>
      <c r="H203" s="234" t="s">
        <v>136</v>
      </c>
      <c r="I203" s="229"/>
    </row>
    <row r="204" spans="1:9" x14ac:dyDescent="0.25">
      <c r="A204" s="233" t="s">
        <v>218</v>
      </c>
      <c r="B204" s="233" t="s">
        <v>427</v>
      </c>
      <c r="C204" s="233"/>
      <c r="D204" s="233"/>
      <c r="E204" s="234"/>
      <c r="F204" s="233"/>
      <c r="G204" s="234"/>
      <c r="H204" s="230" t="s">
        <v>136</v>
      </c>
      <c r="I204" s="234"/>
    </row>
    <row r="205" spans="1:9" x14ac:dyDescent="0.25">
      <c r="A205" s="233" t="s">
        <v>214</v>
      </c>
      <c r="B205" s="233" t="s">
        <v>428</v>
      </c>
      <c r="C205" s="233" t="s">
        <v>46</v>
      </c>
      <c r="D205" s="233"/>
      <c r="E205" s="234"/>
      <c r="F205" s="233"/>
      <c r="G205" s="234"/>
      <c r="H205" s="234" t="s">
        <v>136</v>
      </c>
      <c r="I205" s="234"/>
    </row>
    <row r="206" spans="1:9" x14ac:dyDescent="0.25">
      <c r="A206" s="233" t="s">
        <v>158</v>
      </c>
      <c r="B206" s="233" t="s">
        <v>429</v>
      </c>
      <c r="C206" s="233"/>
      <c r="D206" s="229"/>
      <c r="E206" s="229"/>
      <c r="F206" s="229"/>
      <c r="G206" s="234"/>
      <c r="H206" s="230" t="s">
        <v>136</v>
      </c>
      <c r="I206" s="234"/>
    </row>
    <row r="207" spans="1:9" x14ac:dyDescent="0.25">
      <c r="A207" s="233" t="s">
        <v>248</v>
      </c>
      <c r="B207" s="233" t="s">
        <v>430</v>
      </c>
      <c r="C207" s="233"/>
      <c r="D207" s="229"/>
      <c r="E207" s="229"/>
      <c r="F207" s="229"/>
      <c r="G207" s="234"/>
      <c r="H207" s="230" t="s">
        <v>136</v>
      </c>
      <c r="I207" s="234"/>
    </row>
    <row r="208" spans="1:9" x14ac:dyDescent="0.25">
      <c r="A208" s="233"/>
      <c r="B208" s="233"/>
      <c r="C208" s="233"/>
      <c r="D208" s="233"/>
      <c r="E208" s="234"/>
      <c r="F208" s="233"/>
      <c r="G208" s="234"/>
      <c r="H208" s="234"/>
      <c r="I208" s="234"/>
    </row>
    <row r="212" spans="9:9" x14ac:dyDescent="0.25">
      <c r="I212" s="407"/>
    </row>
    <row r="213" spans="9:9" x14ac:dyDescent="0.25">
      <c r="I213" s="407"/>
    </row>
    <row r="215" spans="9:9" x14ac:dyDescent="0.25">
      <c r="I215" s="407"/>
    </row>
    <row r="217" spans="9:9" x14ac:dyDescent="0.25">
      <c r="I217" s="407"/>
    </row>
  </sheetData>
  <autoFilter ref="A1:I207" xr:uid="{B9A35403-2067-4331-8F28-F817FAABD575}">
    <sortState xmlns:xlrd2="http://schemas.microsoft.com/office/spreadsheetml/2017/richdata2" ref="A2:I207">
      <sortCondition ref="B1:B207"/>
    </sortState>
  </autoFilter>
  <phoneticPr fontId="26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FB12-2E60-4A88-B024-7C0CDA014012}">
  <sheetPr filterMode="1"/>
  <dimension ref="A1:T50"/>
  <sheetViews>
    <sheetView topLeftCell="G1" zoomScaleNormal="100" workbookViewId="0">
      <selection activeCell="N33" sqref="N33"/>
    </sheetView>
  </sheetViews>
  <sheetFormatPr defaultColWidth="8.81640625" defaultRowHeight="14.5" x14ac:dyDescent="0.35"/>
  <cols>
    <col min="1" max="1" width="18.54296875" customWidth="1"/>
    <col min="2" max="2" width="40.81640625" bestFit="1" customWidth="1"/>
    <col min="3" max="3" width="40.81640625" customWidth="1"/>
    <col min="4" max="4" width="11" bestFit="1" customWidth="1"/>
    <col min="5" max="5" width="30.81640625" bestFit="1" customWidth="1"/>
    <col min="6" max="6" width="17.1796875" bestFit="1" customWidth="1"/>
    <col min="7" max="7" width="11.81640625" customWidth="1"/>
    <col min="8" max="8" width="33.81640625" bestFit="1" customWidth="1"/>
    <col min="9" max="9" width="11.54296875" customWidth="1"/>
    <col min="10" max="10" width="13.54296875" customWidth="1"/>
    <col min="11" max="11" width="14.453125" bestFit="1" customWidth="1"/>
    <col min="12" max="12" width="14.453125" customWidth="1"/>
    <col min="13" max="13" width="11.453125" customWidth="1"/>
    <col min="14" max="14" width="12.81640625" customWidth="1"/>
    <col min="16" max="16" width="12.453125" bestFit="1" customWidth="1"/>
    <col min="18" max="18" width="13.1796875" customWidth="1"/>
  </cols>
  <sheetData>
    <row r="1" spans="1:20" ht="21" customHeight="1" x14ac:dyDescent="0.35">
      <c r="A1" s="321" t="s">
        <v>431</v>
      </c>
      <c r="B1" s="322" t="s">
        <v>432</v>
      </c>
      <c r="C1" s="322"/>
      <c r="D1" s="322"/>
      <c r="E1" s="322" t="s">
        <v>433</v>
      </c>
      <c r="F1" s="572" t="s">
        <v>431</v>
      </c>
      <c r="G1" s="573"/>
      <c r="H1" s="573"/>
      <c r="I1" s="573"/>
      <c r="J1" s="573"/>
      <c r="K1" s="574"/>
      <c r="L1" s="323" t="s">
        <v>434</v>
      </c>
      <c r="M1" s="324" t="s">
        <v>431</v>
      </c>
      <c r="N1" s="322" t="s">
        <v>432</v>
      </c>
      <c r="O1" s="575" t="s">
        <v>435</v>
      </c>
      <c r="P1" s="576"/>
      <c r="Q1" s="576"/>
      <c r="R1" s="576"/>
    </row>
    <row r="2" spans="1:20" s="97" customFormat="1" ht="31.5" customHeight="1" x14ac:dyDescent="0.35">
      <c r="A2" s="577" t="s">
        <v>117</v>
      </c>
      <c r="B2" s="578" t="s">
        <v>436</v>
      </c>
      <c r="C2" s="360"/>
      <c r="D2" s="360"/>
      <c r="E2" s="579" t="s">
        <v>437</v>
      </c>
      <c r="F2" s="581" t="s">
        <v>438</v>
      </c>
      <c r="G2" s="581" t="s">
        <v>439</v>
      </c>
      <c r="H2" s="581" t="s">
        <v>440</v>
      </c>
      <c r="I2" s="579" t="s">
        <v>441</v>
      </c>
      <c r="J2" s="579" t="s">
        <v>442</v>
      </c>
      <c r="K2" s="583" t="s">
        <v>443</v>
      </c>
      <c r="L2" s="583" t="s">
        <v>444</v>
      </c>
      <c r="M2" s="583" t="s">
        <v>445</v>
      </c>
      <c r="N2" s="579" t="s">
        <v>446</v>
      </c>
      <c r="O2" s="570" t="s">
        <v>447</v>
      </c>
      <c r="P2" s="571"/>
      <c r="Q2" s="570" t="s">
        <v>448</v>
      </c>
      <c r="R2" s="571"/>
    </row>
    <row r="3" spans="1:20" s="97" customFormat="1" ht="15.5" hidden="1" x14ac:dyDescent="0.35">
      <c r="A3" s="577"/>
      <c r="B3" s="578"/>
      <c r="C3" s="361"/>
      <c r="D3" s="361" t="s">
        <v>449</v>
      </c>
      <c r="E3" s="580"/>
      <c r="F3" s="582"/>
      <c r="G3" s="582"/>
      <c r="H3" s="582"/>
      <c r="I3" s="580"/>
      <c r="J3" s="580"/>
      <c r="K3" s="584"/>
      <c r="L3" s="584"/>
      <c r="M3" s="584"/>
      <c r="N3" s="580"/>
      <c r="O3" s="325" t="s">
        <v>450</v>
      </c>
      <c r="P3" s="325" t="s">
        <v>451</v>
      </c>
      <c r="Q3" s="325" t="s">
        <v>452</v>
      </c>
      <c r="R3" s="325" t="s">
        <v>453</v>
      </c>
      <c r="S3" s="97" t="s">
        <v>454</v>
      </c>
      <c r="T3" s="97" t="s">
        <v>455</v>
      </c>
    </row>
    <row r="4" spans="1:20" s="100" customFormat="1" ht="87" x14ac:dyDescent="0.35">
      <c r="A4" s="326" t="s">
        <v>155</v>
      </c>
      <c r="B4" s="108" t="s">
        <v>456</v>
      </c>
      <c r="C4" s="327" t="s">
        <v>457</v>
      </c>
      <c r="D4" s="327"/>
      <c r="E4" s="396" t="s">
        <v>458</v>
      </c>
      <c r="F4" s="396" t="s">
        <v>459</v>
      </c>
      <c r="G4" s="445">
        <v>44609</v>
      </c>
      <c r="H4" s="447" t="s">
        <v>460</v>
      </c>
      <c r="I4" s="450">
        <v>1</v>
      </c>
      <c r="J4" s="450">
        <v>4</v>
      </c>
      <c r="K4" s="414">
        <v>30</v>
      </c>
      <c r="L4" s="328">
        <f t="shared" ref="L4:L13" si="0">I4*J4</f>
        <v>4</v>
      </c>
      <c r="M4" s="329"/>
      <c r="N4" s="98" t="s">
        <v>461</v>
      </c>
      <c r="O4" s="397"/>
      <c r="P4" s="398"/>
      <c r="Q4" s="403"/>
      <c r="R4" s="403"/>
    </row>
    <row r="5" spans="1:20" s="100" customFormat="1" ht="43.5" x14ac:dyDescent="0.35">
      <c r="A5" s="326" t="s">
        <v>155</v>
      </c>
      <c r="B5" s="108" t="s">
        <v>456</v>
      </c>
      <c r="C5" s="108" t="s">
        <v>457</v>
      </c>
      <c r="D5" s="108"/>
      <c r="E5" s="367" t="s">
        <v>462</v>
      </c>
      <c r="F5" s="208" t="s">
        <v>459</v>
      </c>
      <c r="G5" s="435">
        <v>44616</v>
      </c>
      <c r="H5" s="438" t="s">
        <v>460</v>
      </c>
      <c r="I5" s="413">
        <v>1</v>
      </c>
      <c r="J5" s="413">
        <v>4</v>
      </c>
      <c r="K5" s="414">
        <v>30</v>
      </c>
      <c r="L5" s="328">
        <f t="shared" si="0"/>
        <v>4</v>
      </c>
      <c r="M5" s="329"/>
      <c r="N5" s="98" t="s">
        <v>461</v>
      </c>
      <c r="O5" s="397"/>
      <c r="P5" s="106"/>
      <c r="Q5" s="107"/>
      <c r="R5" s="107"/>
    </row>
    <row r="6" spans="1:20" s="100" customFormat="1" ht="29" x14ac:dyDescent="0.35">
      <c r="A6" s="326"/>
      <c r="B6" s="108" t="s">
        <v>456</v>
      </c>
      <c r="C6" s="108" t="s">
        <v>463</v>
      </c>
      <c r="D6" s="108"/>
      <c r="E6" s="108" t="s">
        <v>464</v>
      </c>
      <c r="F6" s="102" t="s">
        <v>465</v>
      </c>
      <c r="G6" s="446">
        <v>44825</v>
      </c>
      <c r="H6" s="439" t="s">
        <v>466</v>
      </c>
      <c r="I6" s="102">
        <v>10</v>
      </c>
      <c r="J6" s="102">
        <v>9</v>
      </c>
      <c r="K6" s="99">
        <v>25</v>
      </c>
      <c r="L6" s="328">
        <f t="shared" si="0"/>
        <v>90</v>
      </c>
      <c r="M6" s="329"/>
      <c r="N6" s="98" t="s">
        <v>467</v>
      </c>
      <c r="O6" s="101">
        <v>17</v>
      </c>
      <c r="P6" s="101">
        <v>8</v>
      </c>
      <c r="Q6" s="101">
        <v>25</v>
      </c>
      <c r="R6" s="101">
        <v>75</v>
      </c>
    </row>
    <row r="7" spans="1:20" s="100" customFormat="1" ht="43.5" hidden="1" x14ac:dyDescent="0.35">
      <c r="A7" s="326" t="s">
        <v>155</v>
      </c>
      <c r="B7" s="108" t="s">
        <v>468</v>
      </c>
      <c r="C7" s="108" t="s">
        <v>469</v>
      </c>
      <c r="D7" s="108"/>
      <c r="E7" s="369" t="s">
        <v>470</v>
      </c>
      <c r="F7" s="208" t="s">
        <v>471</v>
      </c>
      <c r="G7" s="436">
        <v>44530</v>
      </c>
      <c r="H7" s="439"/>
      <c r="I7" s="105"/>
      <c r="J7" s="105"/>
      <c r="K7" s="99"/>
      <c r="L7" s="328">
        <f t="shared" si="0"/>
        <v>0</v>
      </c>
      <c r="M7" s="329"/>
      <c r="N7" s="98"/>
      <c r="O7" s="106"/>
      <c r="P7" s="106"/>
      <c r="Q7" s="107"/>
      <c r="R7" s="107"/>
    </row>
    <row r="8" spans="1:20" s="100" customFormat="1" ht="29" x14ac:dyDescent="0.35">
      <c r="A8" s="326" t="s">
        <v>155</v>
      </c>
      <c r="B8" s="108" t="s">
        <v>456</v>
      </c>
      <c r="C8" s="108" t="s">
        <v>472</v>
      </c>
      <c r="D8" s="108"/>
      <c r="E8" s="367" t="s">
        <v>473</v>
      </c>
      <c r="F8" s="208" t="s">
        <v>465</v>
      </c>
      <c r="G8" s="368">
        <v>44652</v>
      </c>
      <c r="H8" s="449" t="s">
        <v>474</v>
      </c>
      <c r="I8" s="211">
        <v>2</v>
      </c>
      <c r="J8" s="211">
        <v>2</v>
      </c>
      <c r="K8" s="99">
        <v>12</v>
      </c>
      <c r="L8" s="328">
        <f t="shared" si="0"/>
        <v>4</v>
      </c>
      <c r="M8" s="329"/>
      <c r="N8" s="98" t="s">
        <v>467</v>
      </c>
      <c r="O8" s="106"/>
      <c r="P8" s="106"/>
      <c r="Q8" s="107"/>
      <c r="R8" s="107"/>
    </row>
    <row r="9" spans="1:20" s="100" customFormat="1" ht="43.5" hidden="1" x14ac:dyDescent="0.35">
      <c r="A9" s="326" t="s">
        <v>155</v>
      </c>
      <c r="B9" s="108" t="s">
        <v>468</v>
      </c>
      <c r="C9" s="108" t="s">
        <v>469</v>
      </c>
      <c r="D9" s="108"/>
      <c r="E9" s="369" t="s">
        <v>475</v>
      </c>
      <c r="F9" s="208" t="s">
        <v>476</v>
      </c>
      <c r="G9" s="437">
        <v>44819</v>
      </c>
      <c r="H9" s="439"/>
      <c r="I9" s="105"/>
      <c r="J9" s="105"/>
      <c r="K9" s="99">
        <v>30</v>
      </c>
      <c r="L9" s="328">
        <f t="shared" si="0"/>
        <v>0</v>
      </c>
      <c r="M9" s="329"/>
      <c r="N9" s="98"/>
      <c r="O9" s="106"/>
      <c r="P9" s="106"/>
      <c r="Q9" s="204"/>
      <c r="R9" s="204"/>
    </row>
    <row r="10" spans="1:20" s="100" customFormat="1" ht="43.5" hidden="1" x14ac:dyDescent="0.35">
      <c r="A10" s="326"/>
      <c r="B10" s="108" t="s">
        <v>468</v>
      </c>
      <c r="C10" s="108" t="s">
        <v>469</v>
      </c>
      <c r="D10" s="108"/>
      <c r="E10" s="367" t="s">
        <v>477</v>
      </c>
      <c r="F10" s="208" t="s">
        <v>476</v>
      </c>
      <c r="G10" s="437">
        <v>44866</v>
      </c>
      <c r="H10" s="439"/>
      <c r="I10" s="104">
        <v>9</v>
      </c>
      <c r="J10" s="105">
        <v>3</v>
      </c>
      <c r="K10" s="99">
        <v>30</v>
      </c>
      <c r="L10" s="328">
        <f t="shared" si="0"/>
        <v>27</v>
      </c>
      <c r="M10" s="329"/>
      <c r="N10" s="98"/>
      <c r="O10" s="106"/>
      <c r="P10" s="106"/>
      <c r="Q10" s="204"/>
      <c r="R10" s="204"/>
    </row>
    <row r="11" spans="1:20" s="100" customFormat="1" ht="43.5" x14ac:dyDescent="0.35">
      <c r="A11" s="326"/>
      <c r="B11" s="108" t="s">
        <v>456</v>
      </c>
      <c r="C11" s="108" t="s">
        <v>472</v>
      </c>
      <c r="D11" s="108"/>
      <c r="E11" s="101" t="s">
        <v>473</v>
      </c>
      <c r="F11" s="102" t="s">
        <v>476</v>
      </c>
      <c r="G11" s="366">
        <v>44873</v>
      </c>
      <c r="H11" s="421" t="s">
        <v>478</v>
      </c>
      <c r="I11" s="102">
        <v>2</v>
      </c>
      <c r="J11" s="102">
        <v>2</v>
      </c>
      <c r="K11" s="99">
        <v>15</v>
      </c>
      <c r="L11" s="328">
        <f t="shared" si="0"/>
        <v>4</v>
      </c>
      <c r="M11" s="329"/>
      <c r="N11" s="98" t="s">
        <v>479</v>
      </c>
      <c r="O11" s="101"/>
      <c r="P11" s="101"/>
      <c r="Q11" s="103"/>
      <c r="R11" s="101"/>
    </row>
    <row r="12" spans="1:20" s="100" customFormat="1" ht="29" hidden="1" x14ac:dyDescent="0.35">
      <c r="A12" s="326"/>
      <c r="B12" s="108" t="s">
        <v>468</v>
      </c>
      <c r="C12" s="108" t="s">
        <v>469</v>
      </c>
      <c r="D12" s="108"/>
      <c r="E12" s="367" t="s">
        <v>470</v>
      </c>
      <c r="F12" s="208" t="s">
        <v>480</v>
      </c>
      <c r="G12" s="209"/>
      <c r="H12" s="210" t="s">
        <v>481</v>
      </c>
      <c r="I12" s="211">
        <v>1</v>
      </c>
      <c r="J12" s="211">
        <v>3</v>
      </c>
      <c r="K12" s="99">
        <v>15</v>
      </c>
      <c r="L12" s="328">
        <f t="shared" si="0"/>
        <v>3</v>
      </c>
      <c r="M12" s="329"/>
      <c r="N12" s="98"/>
      <c r="O12" s="106"/>
      <c r="P12" s="106"/>
      <c r="Q12" s="107"/>
      <c r="R12" s="107"/>
    </row>
    <row r="13" spans="1:20" s="100" customFormat="1" ht="29" hidden="1" x14ac:dyDescent="0.35">
      <c r="A13" s="326"/>
      <c r="B13" s="108" t="s">
        <v>468</v>
      </c>
      <c r="C13" s="108" t="s">
        <v>469</v>
      </c>
      <c r="D13" s="108"/>
      <c r="E13" s="367" t="s">
        <v>470</v>
      </c>
      <c r="F13" s="208" t="s">
        <v>482</v>
      </c>
      <c r="G13" s="209"/>
      <c r="H13" s="210" t="s">
        <v>483</v>
      </c>
      <c r="I13" s="211">
        <v>1</v>
      </c>
      <c r="J13" s="211">
        <v>3</v>
      </c>
      <c r="K13" s="99">
        <v>15</v>
      </c>
      <c r="L13" s="328">
        <f t="shared" si="0"/>
        <v>3</v>
      </c>
      <c r="M13" s="329"/>
      <c r="N13" s="98"/>
      <c r="O13" s="106"/>
      <c r="P13" s="106"/>
      <c r="Q13" s="107"/>
      <c r="R13" s="107"/>
    </row>
    <row r="14" spans="1:20" s="100" customFormat="1" ht="29" hidden="1" x14ac:dyDescent="0.35">
      <c r="A14" s="326"/>
      <c r="B14" s="108" t="s">
        <v>468</v>
      </c>
      <c r="C14" s="102" t="s">
        <v>469</v>
      </c>
      <c r="D14" s="102"/>
      <c r="E14" s="208" t="s">
        <v>484</v>
      </c>
      <c r="F14" s="208" t="s">
        <v>482</v>
      </c>
      <c r="G14" s="209"/>
      <c r="H14" s="210"/>
      <c r="I14" s="211"/>
      <c r="J14" s="211"/>
      <c r="K14" s="99"/>
      <c r="L14" s="328"/>
      <c r="M14" s="329"/>
      <c r="N14" s="98"/>
      <c r="O14" s="106"/>
      <c r="P14" s="106"/>
      <c r="Q14" s="107"/>
      <c r="R14" s="107"/>
    </row>
    <row r="15" spans="1:20" s="100" customFormat="1" ht="29" hidden="1" x14ac:dyDescent="0.35">
      <c r="A15" s="326" t="s">
        <v>155</v>
      </c>
      <c r="B15" s="108" t="s">
        <v>485</v>
      </c>
      <c r="C15" s="102" t="s">
        <v>486</v>
      </c>
      <c r="D15" s="102"/>
      <c r="E15" s="211" t="s">
        <v>487</v>
      </c>
      <c r="F15" s="208" t="s">
        <v>488</v>
      </c>
      <c r="G15" s="368">
        <v>44498</v>
      </c>
      <c r="H15" s="210"/>
      <c r="I15" s="105">
        <v>2</v>
      </c>
      <c r="J15" s="105">
        <v>12</v>
      </c>
      <c r="K15" s="99"/>
      <c r="L15" s="328">
        <f>I15*J15</f>
        <v>24</v>
      </c>
      <c r="M15" s="329"/>
      <c r="N15" s="98"/>
      <c r="O15" s="106"/>
      <c r="P15" s="106"/>
      <c r="Q15" s="204"/>
      <c r="R15" s="204"/>
    </row>
    <row r="16" spans="1:20" s="100" customFormat="1" ht="58" hidden="1" x14ac:dyDescent="0.35">
      <c r="A16" s="326" t="s">
        <v>155</v>
      </c>
      <c r="B16" s="108" t="s">
        <v>489</v>
      </c>
      <c r="C16" s="102" t="s">
        <v>486</v>
      </c>
      <c r="D16" s="102" t="s">
        <v>46</v>
      </c>
      <c r="E16" s="208" t="s">
        <v>490</v>
      </c>
      <c r="F16" s="208" t="s">
        <v>491</v>
      </c>
      <c r="G16" s="368">
        <v>44531</v>
      </c>
      <c r="H16" s="422" t="s">
        <v>492</v>
      </c>
      <c r="I16" s="211"/>
      <c r="J16" s="211"/>
      <c r="K16" s="99"/>
      <c r="L16" s="328">
        <f>I16*J16</f>
        <v>0</v>
      </c>
      <c r="M16" s="329">
        <v>650</v>
      </c>
      <c r="N16" s="98"/>
      <c r="O16" s="106"/>
      <c r="P16" s="106"/>
      <c r="Q16" s="107"/>
      <c r="R16" s="107"/>
    </row>
    <row r="17" spans="1:20" s="100" customFormat="1" ht="29" hidden="1" x14ac:dyDescent="0.35">
      <c r="A17" s="326" t="s">
        <v>155</v>
      </c>
      <c r="B17" s="108" t="s">
        <v>489</v>
      </c>
      <c r="C17" s="102" t="s">
        <v>486</v>
      </c>
      <c r="D17" s="102"/>
      <c r="E17" s="211" t="s">
        <v>493</v>
      </c>
      <c r="F17" s="208" t="s">
        <v>494</v>
      </c>
      <c r="G17" s="368">
        <v>44543</v>
      </c>
      <c r="H17" s="210"/>
      <c r="I17" s="104">
        <v>2</v>
      </c>
      <c r="J17" s="105">
        <v>12</v>
      </c>
      <c r="K17" s="99"/>
      <c r="L17" s="328">
        <f>I17*J17</f>
        <v>24</v>
      </c>
      <c r="M17" s="329"/>
      <c r="N17" s="98"/>
      <c r="O17" s="106"/>
      <c r="P17" s="106"/>
      <c r="Q17" s="107"/>
      <c r="R17" s="107"/>
    </row>
    <row r="18" spans="1:20" s="100" customFormat="1" ht="43.5" hidden="1" x14ac:dyDescent="0.35">
      <c r="A18" s="326"/>
      <c r="B18" s="108" t="s">
        <v>495</v>
      </c>
      <c r="C18" s="102" t="s">
        <v>486</v>
      </c>
      <c r="D18" s="440">
        <v>44896</v>
      </c>
      <c r="E18" s="102" t="s">
        <v>496</v>
      </c>
      <c r="F18" s="208" t="s">
        <v>497</v>
      </c>
      <c r="G18" s="209"/>
      <c r="H18" s="210"/>
      <c r="I18" s="211"/>
      <c r="J18" s="211"/>
      <c r="K18" s="99"/>
      <c r="L18" s="328"/>
      <c r="M18" s="329"/>
      <c r="N18" s="98"/>
      <c r="O18" s="106"/>
      <c r="P18" s="106"/>
      <c r="Q18" s="107"/>
      <c r="R18" s="107"/>
    </row>
    <row r="19" spans="1:20" s="100" customFormat="1" ht="29" hidden="1" x14ac:dyDescent="0.35">
      <c r="A19" s="326"/>
      <c r="B19" s="108" t="s">
        <v>489</v>
      </c>
      <c r="C19" s="102" t="s">
        <v>486</v>
      </c>
      <c r="D19" s="440">
        <v>44896</v>
      </c>
      <c r="E19" s="208" t="s">
        <v>498</v>
      </c>
      <c r="F19" s="208" t="s">
        <v>499</v>
      </c>
      <c r="G19" s="209"/>
      <c r="H19" s="210"/>
      <c r="I19" s="211"/>
      <c r="J19" s="211"/>
      <c r="K19" s="99"/>
      <c r="L19" s="328"/>
      <c r="M19" s="329"/>
      <c r="N19" s="98"/>
      <c r="O19" s="106"/>
      <c r="P19" s="106"/>
      <c r="Q19" s="107"/>
      <c r="R19" s="107"/>
    </row>
    <row r="20" spans="1:20" s="100" customFormat="1" ht="43.5" hidden="1" x14ac:dyDescent="0.35">
      <c r="A20" s="326" t="s">
        <v>155</v>
      </c>
      <c r="B20" s="108" t="s">
        <v>500</v>
      </c>
      <c r="C20" s="102" t="s">
        <v>501</v>
      </c>
      <c r="D20" s="102"/>
      <c r="E20" s="208" t="s">
        <v>502</v>
      </c>
      <c r="F20" s="208" t="s">
        <v>503</v>
      </c>
      <c r="G20" s="368">
        <v>44741</v>
      </c>
      <c r="H20" s="210"/>
      <c r="I20" s="211"/>
      <c r="J20" s="211"/>
      <c r="K20" s="99"/>
      <c r="L20" s="328"/>
      <c r="M20" s="329"/>
      <c r="N20" s="98"/>
      <c r="O20" s="106"/>
      <c r="P20" s="106"/>
      <c r="Q20" s="107"/>
      <c r="R20" s="107"/>
    </row>
    <row r="21" spans="1:20" s="100" customFormat="1" ht="29" x14ac:dyDescent="0.35">
      <c r="A21" s="326"/>
      <c r="B21" s="108" t="s">
        <v>456</v>
      </c>
      <c r="C21" s="102" t="s">
        <v>463</v>
      </c>
      <c r="D21" s="102"/>
      <c r="E21" s="211" t="s">
        <v>504</v>
      </c>
      <c r="F21" s="208" t="s">
        <v>465</v>
      </c>
      <c r="G21" s="368"/>
      <c r="H21" s="210"/>
      <c r="I21" s="104"/>
      <c r="J21" s="105"/>
      <c r="K21" s="99">
        <v>30</v>
      </c>
      <c r="L21" s="328">
        <f>I21*J21</f>
        <v>0</v>
      </c>
      <c r="M21" s="329"/>
      <c r="N21" s="98" t="s">
        <v>467</v>
      </c>
      <c r="O21" s="106"/>
      <c r="P21" s="106"/>
      <c r="Q21" s="204"/>
      <c r="R21" s="204"/>
    </row>
    <row r="22" spans="1:20" s="100" customFormat="1" ht="65" x14ac:dyDescent="0.35">
      <c r="A22" s="326"/>
      <c r="B22" s="108" t="s">
        <v>456</v>
      </c>
      <c r="C22" s="102" t="s">
        <v>469</v>
      </c>
      <c r="D22" s="102"/>
      <c r="E22" s="211" t="s">
        <v>505</v>
      </c>
      <c r="F22" s="208" t="s">
        <v>506</v>
      </c>
      <c r="G22" s="435">
        <v>44524</v>
      </c>
      <c r="H22" s="438" t="s">
        <v>507</v>
      </c>
      <c r="I22" s="412">
        <v>1</v>
      </c>
      <c r="J22" s="413">
        <v>2</v>
      </c>
      <c r="K22" s="414">
        <v>60</v>
      </c>
      <c r="L22" s="328">
        <f>I22*J22</f>
        <v>2</v>
      </c>
      <c r="M22" s="329"/>
      <c r="N22" s="98" t="s">
        <v>508</v>
      </c>
      <c r="O22" s="106"/>
      <c r="P22" s="106"/>
      <c r="Q22" s="204"/>
      <c r="R22" s="204"/>
    </row>
    <row r="23" spans="1:20" s="100" customFormat="1" ht="29" x14ac:dyDescent="0.35">
      <c r="A23" s="326"/>
      <c r="B23" s="108" t="s">
        <v>456</v>
      </c>
      <c r="C23" s="102" t="s">
        <v>469</v>
      </c>
      <c r="D23" s="102"/>
      <c r="E23" s="211" t="s">
        <v>509</v>
      </c>
      <c r="F23" s="208" t="s">
        <v>494</v>
      </c>
      <c r="G23" s="435">
        <v>44543</v>
      </c>
      <c r="H23" s="448" t="s">
        <v>510</v>
      </c>
      <c r="I23" s="413">
        <v>2</v>
      </c>
      <c r="J23" s="413">
        <v>4</v>
      </c>
      <c r="K23" s="414"/>
      <c r="L23" s="328">
        <f>I23*J23</f>
        <v>8</v>
      </c>
      <c r="M23" s="329"/>
      <c r="N23" s="98" t="s">
        <v>508</v>
      </c>
      <c r="O23" s="106"/>
      <c r="P23" s="106"/>
      <c r="Q23" s="204"/>
      <c r="R23" s="204"/>
    </row>
    <row r="24" spans="1:20" s="100" customFormat="1" ht="65" x14ac:dyDescent="0.35">
      <c r="A24" s="326"/>
      <c r="B24" s="108" t="s">
        <v>456</v>
      </c>
      <c r="C24" s="102" t="s">
        <v>469</v>
      </c>
      <c r="D24" s="102"/>
      <c r="E24" s="208" t="s">
        <v>505</v>
      </c>
      <c r="F24" s="208" t="s">
        <v>511</v>
      </c>
      <c r="G24" s="209"/>
      <c r="H24" s="438" t="s">
        <v>507</v>
      </c>
      <c r="I24" s="412">
        <v>1</v>
      </c>
      <c r="J24" s="413">
        <v>2</v>
      </c>
      <c r="K24" s="414">
        <v>60</v>
      </c>
      <c r="L24" s="328">
        <f>I24*J24</f>
        <v>2</v>
      </c>
      <c r="M24" s="329"/>
      <c r="N24" s="98" t="s">
        <v>508</v>
      </c>
      <c r="O24" s="106"/>
      <c r="P24" s="106"/>
      <c r="Q24" s="107"/>
      <c r="R24" s="107"/>
    </row>
    <row r="25" spans="1:20" s="100" customFormat="1" ht="29" x14ac:dyDescent="0.35">
      <c r="A25" s="326"/>
      <c r="B25" s="108" t="s">
        <v>456</v>
      </c>
      <c r="C25" s="102" t="s">
        <v>463</v>
      </c>
      <c r="D25" s="102"/>
      <c r="E25" s="208" t="s">
        <v>504</v>
      </c>
      <c r="F25" s="208"/>
      <c r="G25" s="368">
        <v>44746</v>
      </c>
      <c r="H25" s="210"/>
      <c r="I25" s="211"/>
      <c r="J25" s="211"/>
      <c r="K25" s="99"/>
      <c r="L25" s="328">
        <f t="shared" ref="L25:L30" si="1">I25*J25</f>
        <v>0</v>
      </c>
      <c r="M25" s="329"/>
      <c r="N25" s="98"/>
      <c r="O25" s="106"/>
      <c r="P25" s="106"/>
      <c r="Q25" s="107"/>
      <c r="R25" s="107"/>
    </row>
    <row r="26" spans="1:20" s="411" customFormat="1" ht="29" hidden="1" x14ac:dyDescent="0.35">
      <c r="A26" s="415" t="s">
        <v>155</v>
      </c>
      <c r="B26" s="416" t="s">
        <v>500</v>
      </c>
      <c r="C26" s="416" t="s">
        <v>512</v>
      </c>
      <c r="D26" s="416"/>
      <c r="E26" s="417" t="s">
        <v>513</v>
      </c>
      <c r="F26" s="417" t="s">
        <v>514</v>
      </c>
      <c r="G26" s="437">
        <v>44847</v>
      </c>
      <c r="H26" s="439"/>
      <c r="I26" s="418">
        <v>2</v>
      </c>
      <c r="J26" s="418">
        <v>6</v>
      </c>
      <c r="K26" s="99">
        <v>19</v>
      </c>
      <c r="L26" s="328">
        <f t="shared" si="1"/>
        <v>12</v>
      </c>
      <c r="M26" s="329"/>
      <c r="N26" s="98"/>
      <c r="O26" s="106"/>
      <c r="P26" s="106"/>
      <c r="Q26" s="107"/>
      <c r="R26" s="107"/>
      <c r="S26" s="100"/>
      <c r="T26" s="100"/>
    </row>
    <row r="27" spans="1:20" s="100" customFormat="1" ht="43.5" hidden="1" x14ac:dyDescent="0.35">
      <c r="A27" s="415" t="s">
        <v>155</v>
      </c>
      <c r="B27" s="108" t="s">
        <v>515</v>
      </c>
      <c r="C27" s="441"/>
      <c r="D27" s="442" t="s">
        <v>46</v>
      </c>
      <c r="E27" s="442" t="s">
        <v>516</v>
      </c>
      <c r="F27" s="208" t="s">
        <v>517</v>
      </c>
      <c r="G27" s="455">
        <v>44604</v>
      </c>
      <c r="H27" s="443" t="s">
        <v>518</v>
      </c>
      <c r="I27" s="418">
        <v>2</v>
      </c>
      <c r="J27" s="418">
        <v>10</v>
      </c>
      <c r="K27" s="99">
        <v>7</v>
      </c>
      <c r="L27" s="328">
        <f t="shared" si="1"/>
        <v>20</v>
      </c>
      <c r="M27" s="419"/>
      <c r="N27" s="98"/>
      <c r="O27" s="204"/>
      <c r="P27" s="204"/>
      <c r="Q27" s="204"/>
      <c r="R27" s="204"/>
      <c r="T27" s="420"/>
    </row>
    <row r="28" spans="1:20" s="100" customFormat="1" ht="29" hidden="1" x14ac:dyDescent="0.35">
      <c r="A28" s="415" t="s">
        <v>155</v>
      </c>
      <c r="B28" s="108" t="s">
        <v>519</v>
      </c>
      <c r="C28" s="102"/>
      <c r="D28" s="102"/>
      <c r="E28" s="208" t="s">
        <v>520</v>
      </c>
      <c r="F28" s="208"/>
      <c r="G28" s="209"/>
      <c r="H28" s="210"/>
      <c r="I28" s="211"/>
      <c r="J28" s="211"/>
      <c r="K28" s="99"/>
      <c r="L28" s="328">
        <f t="shared" si="1"/>
        <v>0</v>
      </c>
      <c r="M28" s="329"/>
      <c r="N28" s="98"/>
      <c r="O28" s="106"/>
      <c r="P28" s="106"/>
      <c r="Q28" s="107"/>
      <c r="R28" s="107"/>
    </row>
    <row r="29" spans="1:20" s="100" customFormat="1" ht="29" hidden="1" x14ac:dyDescent="0.35">
      <c r="A29" s="415" t="s">
        <v>155</v>
      </c>
      <c r="B29" s="108" t="s">
        <v>468</v>
      </c>
      <c r="C29" s="102" t="s">
        <v>469</v>
      </c>
      <c r="D29" s="102"/>
      <c r="E29" s="208" t="s">
        <v>521</v>
      </c>
      <c r="F29" s="208" t="s">
        <v>465</v>
      </c>
      <c r="G29" s="368">
        <v>45008</v>
      </c>
      <c r="H29" s="210"/>
      <c r="I29" s="418">
        <v>3</v>
      </c>
      <c r="J29" s="418">
        <v>12</v>
      </c>
      <c r="K29" s="99">
        <v>650</v>
      </c>
      <c r="L29" s="328">
        <f>I29*J29</f>
        <v>36</v>
      </c>
      <c r="M29" s="329"/>
      <c r="N29" s="98"/>
      <c r="O29" s="106"/>
      <c r="P29" s="106"/>
      <c r="Q29" s="107"/>
      <c r="R29" s="107"/>
    </row>
    <row r="30" spans="1:20" s="100" customFormat="1" ht="43.5" hidden="1" x14ac:dyDescent="0.35">
      <c r="A30" s="415" t="s">
        <v>155</v>
      </c>
      <c r="B30" s="108"/>
      <c r="C30" s="102" t="s">
        <v>457</v>
      </c>
      <c r="D30" s="102"/>
      <c r="E30" s="208" t="s">
        <v>522</v>
      </c>
      <c r="F30" s="208" t="s">
        <v>465</v>
      </c>
      <c r="G30" s="368"/>
      <c r="H30" s="210"/>
      <c r="I30" s="418">
        <v>2</v>
      </c>
      <c r="J30" s="418">
        <v>6</v>
      </c>
      <c r="K30" s="99">
        <v>12</v>
      </c>
      <c r="L30" s="328">
        <f t="shared" si="1"/>
        <v>12</v>
      </c>
      <c r="M30" s="329"/>
      <c r="N30" s="98"/>
      <c r="O30" s="106"/>
      <c r="P30" s="106"/>
      <c r="Q30" s="107"/>
      <c r="R30" s="107"/>
    </row>
    <row r="31" spans="1:20" s="100" customFormat="1" ht="15.5" x14ac:dyDescent="0.35">
      <c r="A31" s="415"/>
      <c r="B31" s="108" t="s">
        <v>456</v>
      </c>
      <c r="C31" s="102" t="s">
        <v>523</v>
      </c>
      <c r="D31" s="102"/>
      <c r="E31" s="208" t="s">
        <v>524</v>
      </c>
      <c r="F31" s="208" t="s">
        <v>525</v>
      </c>
      <c r="G31" s="368" t="s">
        <v>526</v>
      </c>
      <c r="H31" s="210"/>
      <c r="I31" s="418"/>
      <c r="J31" s="418"/>
      <c r="K31" s="99"/>
      <c r="L31" s="328">
        <v>3</v>
      </c>
      <c r="M31" s="329"/>
      <c r="N31" s="98" t="s">
        <v>461</v>
      </c>
      <c r="O31" s="106"/>
      <c r="P31" s="106"/>
      <c r="Q31" s="107"/>
      <c r="R31" s="107"/>
    </row>
    <row r="32" spans="1:20" s="100" customFormat="1" ht="15.5" x14ac:dyDescent="0.35">
      <c r="A32" s="415"/>
      <c r="B32" s="108" t="s">
        <v>456</v>
      </c>
      <c r="C32" s="102" t="s">
        <v>523</v>
      </c>
      <c r="D32" s="102"/>
      <c r="E32" s="208" t="s">
        <v>524</v>
      </c>
      <c r="F32" s="208" t="s">
        <v>525</v>
      </c>
      <c r="G32" s="368">
        <v>45204</v>
      </c>
      <c r="H32" s="210"/>
      <c r="I32" s="418"/>
      <c r="J32" s="418"/>
      <c r="K32" s="99"/>
      <c r="L32" s="328">
        <v>3</v>
      </c>
      <c r="M32" s="329"/>
      <c r="N32" s="98" t="s">
        <v>461</v>
      </c>
      <c r="O32" s="106"/>
      <c r="P32" s="106"/>
      <c r="Q32" s="107"/>
      <c r="R32" s="107"/>
    </row>
    <row r="33" spans="1:18" s="100" customFormat="1" ht="15.5" x14ac:dyDescent="0.35">
      <c r="A33" s="415"/>
      <c r="B33" s="331" t="s">
        <v>456</v>
      </c>
      <c r="C33" s="102" t="s">
        <v>527</v>
      </c>
      <c r="D33" s="102"/>
      <c r="E33" s="208" t="s">
        <v>528</v>
      </c>
      <c r="F33" s="208"/>
      <c r="G33" s="368">
        <v>45204</v>
      </c>
      <c r="H33" s="210"/>
      <c r="I33" s="211"/>
      <c r="J33" s="211"/>
      <c r="K33" s="99"/>
      <c r="L33" s="328">
        <v>3</v>
      </c>
      <c r="M33" s="329"/>
      <c r="N33" s="98" t="s">
        <v>461</v>
      </c>
      <c r="O33" s="106"/>
      <c r="P33" s="106"/>
      <c r="Q33" s="107"/>
      <c r="R33" s="107"/>
    </row>
    <row r="34" spans="1:18" s="100" customFormat="1" ht="15.5" hidden="1" x14ac:dyDescent="0.35">
      <c r="A34" s="326"/>
      <c r="B34" s="108"/>
      <c r="C34" s="102" t="s">
        <v>529</v>
      </c>
      <c r="D34" s="102"/>
      <c r="E34" s="208"/>
      <c r="F34" s="208"/>
      <c r="G34" s="209"/>
      <c r="H34" s="210"/>
      <c r="I34" s="208"/>
      <c r="J34" s="211"/>
      <c r="K34" s="99"/>
      <c r="L34" s="328">
        <f>I34*J34</f>
        <v>0</v>
      </c>
      <c r="M34" s="329"/>
      <c r="N34" s="98"/>
      <c r="O34" s="106"/>
      <c r="P34" s="106"/>
      <c r="Q34" s="107"/>
      <c r="R34" s="107"/>
    </row>
    <row r="36" spans="1:18" x14ac:dyDescent="0.35">
      <c r="B36" s="330" t="s">
        <v>468</v>
      </c>
      <c r="C36" s="363"/>
      <c r="D36" s="363"/>
      <c r="E36" s="212"/>
      <c r="N36" t="s">
        <v>508</v>
      </c>
    </row>
    <row r="37" spans="1:18" ht="15" customHeight="1" x14ac:dyDescent="0.35">
      <c r="B37" s="330" t="s">
        <v>500</v>
      </c>
      <c r="C37" s="363"/>
      <c r="D37" s="363"/>
      <c r="E37" s="212"/>
      <c r="N37" t="s">
        <v>479</v>
      </c>
    </row>
    <row r="38" spans="1:18" x14ac:dyDescent="0.35">
      <c r="B38" s="330" t="s">
        <v>519</v>
      </c>
      <c r="C38" s="363"/>
      <c r="D38" s="363"/>
      <c r="E38" s="212"/>
      <c r="N38" t="s">
        <v>467</v>
      </c>
    </row>
    <row r="39" spans="1:18" x14ac:dyDescent="0.35">
      <c r="B39" s="330" t="s">
        <v>530</v>
      </c>
      <c r="C39" s="363"/>
      <c r="D39" s="363"/>
      <c r="E39" s="212"/>
      <c r="N39" t="s">
        <v>461</v>
      </c>
    </row>
    <row r="40" spans="1:18" ht="14.5" customHeight="1" x14ac:dyDescent="0.35">
      <c r="B40" s="331" t="s">
        <v>456</v>
      </c>
      <c r="C40" s="364"/>
      <c r="D40" s="364"/>
      <c r="E40" s="213"/>
      <c r="N40" t="s">
        <v>531</v>
      </c>
    </row>
    <row r="41" spans="1:18" ht="22" customHeight="1" x14ac:dyDescent="0.35">
      <c r="B41" s="332" t="s">
        <v>532</v>
      </c>
      <c r="C41" s="365"/>
      <c r="D41" s="365"/>
    </row>
    <row r="42" spans="1:18" ht="21" x14ac:dyDescent="0.35">
      <c r="B42" s="332" t="s">
        <v>533</v>
      </c>
      <c r="C42" s="365"/>
      <c r="D42" s="365"/>
    </row>
    <row r="43" spans="1:18" x14ac:dyDescent="0.35">
      <c r="B43" s="332" t="s">
        <v>534</v>
      </c>
      <c r="C43" s="365"/>
      <c r="D43" s="365"/>
    </row>
    <row r="44" spans="1:18" x14ac:dyDescent="0.35">
      <c r="B44" s="332" t="s">
        <v>535</v>
      </c>
      <c r="C44" s="365"/>
      <c r="D44" s="365"/>
    </row>
    <row r="45" spans="1:18" x14ac:dyDescent="0.35">
      <c r="B45" s="332" t="s">
        <v>515</v>
      </c>
      <c r="C45" s="365"/>
      <c r="D45" s="365"/>
    </row>
    <row r="46" spans="1:18" x14ac:dyDescent="0.35">
      <c r="B46" s="332" t="s">
        <v>485</v>
      </c>
      <c r="C46" s="365"/>
      <c r="D46" s="365"/>
    </row>
    <row r="47" spans="1:18" ht="21" x14ac:dyDescent="0.35">
      <c r="B47" s="332" t="s">
        <v>536</v>
      </c>
      <c r="C47" s="365"/>
      <c r="D47" s="365"/>
    </row>
    <row r="48" spans="1:18" ht="21" x14ac:dyDescent="0.35">
      <c r="B48" s="332" t="s">
        <v>537</v>
      </c>
      <c r="C48" s="365"/>
      <c r="D48" s="365"/>
    </row>
    <row r="49" spans="2:4" ht="21" x14ac:dyDescent="0.35">
      <c r="B49" s="332" t="s">
        <v>495</v>
      </c>
      <c r="C49" s="365"/>
      <c r="D49" s="365"/>
    </row>
    <row r="50" spans="2:4" ht="21" x14ac:dyDescent="0.35">
      <c r="B50" s="332" t="s">
        <v>489</v>
      </c>
      <c r="C50" s="365"/>
      <c r="D50" s="365"/>
    </row>
  </sheetData>
  <autoFilter ref="B2:T34" xr:uid="{7198F98A-016F-43CD-986B-7F5954451DE1}">
    <filterColumn colId="0">
      <filters>
        <filter val="Educational Engagement"/>
      </filters>
    </filterColumn>
    <filterColumn colId="13" showButton="0"/>
    <filterColumn colId="15" showButton="0"/>
    <sortState xmlns:xlrd2="http://schemas.microsoft.com/office/spreadsheetml/2017/richdata2" ref="B5:T25">
      <sortCondition ref="N2:N34"/>
    </sortState>
  </autoFilter>
  <mergeCells count="16">
    <mergeCell ref="Q2:R2"/>
    <mergeCell ref="F1:K1"/>
    <mergeCell ref="O1:R1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P2"/>
  </mergeCells>
  <dataValidations count="4">
    <dataValidation type="list" allowBlank="1" showInputMessage="1" showErrorMessage="1" sqref="B4:B25 B27:B32 B34" xr:uid="{A88CE2AD-A5C1-4A87-842E-845AB3CD4009}">
      <formula1>$B$36:$B$50</formula1>
    </dataValidation>
    <dataValidation type="list" allowBlank="1" showInputMessage="1" showErrorMessage="1" sqref="N4:N25 N27:N34" xr:uid="{E0600FC6-6649-437B-9A5A-C677D246BF67}">
      <formula1>$N$36:$N$40</formula1>
    </dataValidation>
    <dataValidation type="list" allowBlank="1" showInputMessage="1" showErrorMessage="1" sqref="B26" xr:uid="{9ACEBF90-BEED-4F0D-B469-4313A82F4D39}">
      <formula1>$B$51:$B$68</formula1>
    </dataValidation>
    <dataValidation type="list" allowBlank="1" showInputMessage="1" showErrorMessage="1" sqref="N26" xr:uid="{4425A28D-AD92-4E89-9755-F612651F800E}">
      <formula1>$L$51:$L$55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3792-778D-4A32-80DE-EDF8FDF62623}">
  <dimension ref="A1:N15"/>
  <sheetViews>
    <sheetView workbookViewId="0">
      <selection activeCell="B22" sqref="B22"/>
    </sheetView>
  </sheetViews>
  <sheetFormatPr defaultRowHeight="14.5" x14ac:dyDescent="0.35"/>
  <cols>
    <col min="1" max="1" width="5.81640625" customWidth="1"/>
    <col min="2" max="2" width="30.81640625" bestFit="1" customWidth="1"/>
    <col min="3" max="3" width="7.453125" bestFit="1" customWidth="1"/>
    <col min="4" max="14" width="21.453125" customWidth="1"/>
  </cols>
  <sheetData>
    <row r="1" spans="1:14" x14ac:dyDescent="0.35">
      <c r="B1" s="338" t="s">
        <v>538</v>
      </c>
    </row>
    <row r="2" spans="1:14" x14ac:dyDescent="0.35">
      <c r="D2" s="148">
        <v>44743</v>
      </c>
      <c r="E2" s="148">
        <v>44774</v>
      </c>
      <c r="F2" s="148">
        <v>44805</v>
      </c>
      <c r="G2" s="148">
        <v>44835</v>
      </c>
      <c r="H2" s="148">
        <v>44866</v>
      </c>
      <c r="I2" s="148">
        <v>44896</v>
      </c>
      <c r="J2" s="148">
        <v>44927</v>
      </c>
      <c r="K2" s="148">
        <v>44958</v>
      </c>
      <c r="L2" s="148">
        <v>44986</v>
      </c>
      <c r="M2" s="148">
        <v>45017</v>
      </c>
      <c r="N2" s="148">
        <v>45047</v>
      </c>
    </row>
    <row r="3" spans="1:14" ht="18.649999999999999" customHeight="1" x14ac:dyDescent="0.45">
      <c r="A3" s="585" t="s">
        <v>40</v>
      </c>
      <c r="B3" s="204" t="s">
        <v>41</v>
      </c>
      <c r="C3" s="334">
        <v>10</v>
      </c>
      <c r="D3" s="334"/>
      <c r="E3" s="334"/>
      <c r="F3" s="334"/>
      <c r="G3" s="337"/>
      <c r="H3" s="337"/>
      <c r="I3" s="337"/>
      <c r="J3" s="337"/>
      <c r="K3" s="337"/>
      <c r="L3" s="337"/>
      <c r="M3" s="337"/>
      <c r="N3" s="337"/>
    </row>
    <row r="4" spans="1:14" ht="18.649999999999999" customHeight="1" x14ac:dyDescent="0.45">
      <c r="A4" s="586"/>
      <c r="B4" s="204" t="s">
        <v>42</v>
      </c>
      <c r="C4" s="335">
        <v>0.2</v>
      </c>
      <c r="D4" s="335"/>
      <c r="E4" s="335"/>
      <c r="F4" s="334"/>
      <c r="G4" s="337"/>
      <c r="H4" s="337"/>
      <c r="I4" s="337"/>
      <c r="J4" s="337"/>
      <c r="K4" s="337"/>
      <c r="L4" s="337"/>
      <c r="M4" s="337"/>
      <c r="N4" s="337"/>
    </row>
    <row r="5" spans="1:14" ht="18.5" x14ac:dyDescent="0.45">
      <c r="A5" s="586"/>
      <c r="B5" s="106" t="s">
        <v>43</v>
      </c>
      <c r="C5" s="334">
        <v>1.85</v>
      </c>
      <c r="D5" s="334"/>
      <c r="E5" s="334"/>
      <c r="F5" s="334"/>
      <c r="G5" s="337"/>
      <c r="H5" s="337"/>
      <c r="I5" s="337"/>
      <c r="J5" s="337"/>
      <c r="K5" s="337"/>
      <c r="L5" s="337"/>
      <c r="M5" s="337"/>
      <c r="N5" s="337"/>
    </row>
    <row r="6" spans="1:14" ht="18.5" x14ac:dyDescent="0.45">
      <c r="A6" s="586"/>
      <c r="B6" s="106" t="s">
        <v>44</v>
      </c>
      <c r="C6" s="334">
        <v>20</v>
      </c>
      <c r="D6" s="334"/>
      <c r="E6" s="334"/>
      <c r="F6" s="334"/>
      <c r="G6" s="337"/>
      <c r="H6" s="337"/>
      <c r="I6" s="337"/>
      <c r="J6" s="337"/>
      <c r="K6" s="337"/>
      <c r="L6" s="337"/>
      <c r="M6" s="337"/>
      <c r="N6" s="337"/>
    </row>
    <row r="7" spans="1:14" ht="18.5" x14ac:dyDescent="0.45">
      <c r="A7" s="586"/>
      <c r="B7" s="204" t="s">
        <v>45</v>
      </c>
      <c r="C7" s="334" t="s">
        <v>46</v>
      </c>
      <c r="D7" s="334"/>
      <c r="E7" s="334"/>
      <c r="F7" s="334"/>
      <c r="G7" s="337"/>
      <c r="H7" s="337"/>
      <c r="I7" s="337"/>
      <c r="J7" s="337"/>
      <c r="K7" s="337"/>
      <c r="L7" s="337"/>
      <c r="M7" s="337"/>
      <c r="N7" s="337"/>
    </row>
    <row r="8" spans="1:14" ht="18.5" x14ac:dyDescent="0.45">
      <c r="A8" s="586"/>
      <c r="B8" s="336" t="s">
        <v>47</v>
      </c>
      <c r="C8" s="334">
        <v>1</v>
      </c>
      <c r="D8" s="334"/>
      <c r="E8" s="334"/>
      <c r="F8" s="334"/>
      <c r="G8" s="337"/>
      <c r="H8" s="337"/>
      <c r="I8" s="337"/>
      <c r="J8" s="337"/>
      <c r="K8" s="337"/>
      <c r="L8" s="337"/>
      <c r="M8" s="337"/>
      <c r="N8" s="337"/>
    </row>
    <row r="9" spans="1:14" ht="18.5" x14ac:dyDescent="0.45">
      <c r="A9" s="586"/>
      <c r="B9" s="336" t="s">
        <v>48</v>
      </c>
      <c r="C9" s="334">
        <v>42</v>
      </c>
      <c r="D9" s="334"/>
      <c r="E9" s="334"/>
      <c r="F9" s="334"/>
      <c r="G9" s="337"/>
      <c r="H9" s="337"/>
      <c r="I9" s="337"/>
      <c r="J9" s="337"/>
      <c r="K9" s="337"/>
      <c r="L9" s="337"/>
      <c r="M9" s="337"/>
      <c r="N9" s="337"/>
    </row>
    <row r="10" spans="1:14" ht="18.5" x14ac:dyDescent="0.45">
      <c r="A10" s="586"/>
      <c r="B10" s="336" t="s">
        <v>49</v>
      </c>
      <c r="C10" s="334">
        <v>18</v>
      </c>
      <c r="D10" s="334"/>
      <c r="E10" s="334"/>
      <c r="F10" s="334"/>
      <c r="G10" s="337"/>
      <c r="H10" s="337"/>
      <c r="I10" s="337"/>
      <c r="J10" s="337"/>
      <c r="K10" s="337"/>
      <c r="L10" s="337"/>
      <c r="M10" s="337"/>
      <c r="N10" s="337"/>
    </row>
    <row r="11" spans="1:14" ht="18.5" x14ac:dyDescent="0.45">
      <c r="A11" s="586"/>
      <c r="B11" s="336" t="s">
        <v>50</v>
      </c>
      <c r="C11" s="335">
        <v>1</v>
      </c>
      <c r="D11" s="335"/>
      <c r="E11" s="335"/>
      <c r="F11" s="335"/>
      <c r="G11" s="337"/>
      <c r="H11" s="337"/>
      <c r="I11" s="337"/>
      <c r="J11" s="337"/>
      <c r="K11" s="337"/>
      <c r="L11" s="337"/>
      <c r="M11" s="337"/>
      <c r="N11" s="337"/>
    </row>
    <row r="12" spans="1:14" ht="18.5" x14ac:dyDescent="0.45">
      <c r="A12" s="586"/>
      <c r="B12" s="336" t="s">
        <v>51</v>
      </c>
      <c r="C12" s="334" t="s">
        <v>52</v>
      </c>
      <c r="D12" s="334"/>
      <c r="E12" s="334"/>
      <c r="F12" s="334"/>
      <c r="G12" s="337"/>
      <c r="H12" s="337"/>
      <c r="I12" s="337"/>
      <c r="J12" s="337"/>
      <c r="K12" s="337"/>
      <c r="L12" s="337"/>
      <c r="M12" s="337"/>
      <c r="N12" s="337"/>
    </row>
    <row r="13" spans="1:14" ht="18.5" x14ac:dyDescent="0.45">
      <c r="A13" s="586"/>
      <c r="B13" s="336" t="s">
        <v>53</v>
      </c>
      <c r="C13" s="334" t="s">
        <v>54</v>
      </c>
      <c r="D13" s="334"/>
      <c r="E13" s="334"/>
      <c r="F13" s="334"/>
      <c r="G13" s="337"/>
      <c r="H13" s="337"/>
      <c r="I13" s="337"/>
      <c r="J13" s="337"/>
      <c r="K13" s="337"/>
      <c r="L13" s="337"/>
      <c r="M13" s="337"/>
      <c r="N13" s="337"/>
    </row>
    <row r="14" spans="1:14" ht="18.5" x14ac:dyDescent="0.45">
      <c r="A14" s="586"/>
      <c r="B14" s="336" t="s">
        <v>55</v>
      </c>
      <c r="C14" s="334" t="s">
        <v>56</v>
      </c>
      <c r="D14" s="334"/>
      <c r="E14" s="334"/>
      <c r="F14" s="334"/>
      <c r="G14" s="337"/>
      <c r="H14" s="337"/>
      <c r="I14" s="337"/>
      <c r="J14" s="337"/>
      <c r="K14" s="337"/>
      <c r="L14" s="337"/>
      <c r="M14" s="337"/>
      <c r="N14" s="337"/>
    </row>
    <row r="15" spans="1:14" ht="18.5" x14ac:dyDescent="0.45">
      <c r="A15" s="587"/>
      <c r="B15" s="336" t="s">
        <v>57</v>
      </c>
      <c r="C15" s="334" t="s">
        <v>52</v>
      </c>
      <c r="D15" s="334"/>
      <c r="E15" s="334"/>
      <c r="F15" s="334"/>
      <c r="G15" s="337"/>
      <c r="H15" s="337"/>
      <c r="I15" s="337"/>
      <c r="J15" s="337"/>
      <c r="K15" s="337"/>
      <c r="L15" s="337"/>
      <c r="M15" s="337"/>
      <c r="N15" s="337"/>
    </row>
  </sheetData>
  <mergeCells count="1">
    <mergeCell ref="A3:A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73FE-1EED-43A6-94ED-AEF2390ABEC3}">
  <dimension ref="A1:P102"/>
  <sheetViews>
    <sheetView zoomScale="85" zoomScaleNormal="85" workbookViewId="0">
      <pane xSplit="4" ySplit="8" topLeftCell="F84" activePane="bottomRight" state="frozen"/>
      <selection pane="topRight" activeCell="E1" sqref="E1"/>
      <selection pane="bottomLeft" activeCell="A9" sqref="A9"/>
      <selection pane="bottomRight" activeCell="F102" sqref="F102"/>
    </sheetView>
  </sheetViews>
  <sheetFormatPr defaultRowHeight="14.5" x14ac:dyDescent="0.35"/>
  <cols>
    <col min="1" max="1" width="10.1796875" customWidth="1"/>
    <col min="2" max="2" width="4.1796875" style="96" customWidth="1"/>
    <col min="3" max="3" width="17.81640625" style="96" hidden="1" customWidth="1"/>
    <col min="4" max="4" width="48.453125" customWidth="1"/>
    <col min="5" max="5" width="51.453125" customWidth="1"/>
    <col min="6" max="6" width="8.81640625" style="93" customWidth="1"/>
    <col min="8" max="8" width="17.81640625" style="244" customWidth="1"/>
    <col min="9" max="9" width="17.1796875" style="96" customWidth="1"/>
    <col min="10" max="10" width="15.1796875" bestFit="1" customWidth="1"/>
    <col min="11" max="12" width="14.54296875" bestFit="1" customWidth="1"/>
    <col min="14" max="14" width="14.54296875" bestFit="1" customWidth="1"/>
    <col min="16" max="16" width="10.81640625" bestFit="1" customWidth="1"/>
  </cols>
  <sheetData>
    <row r="1" spans="1:14" ht="15.5" x14ac:dyDescent="0.35">
      <c r="A1" s="97" t="s">
        <v>539</v>
      </c>
    </row>
    <row r="3" spans="1:14" ht="15.5" x14ac:dyDescent="0.35">
      <c r="A3" s="97" t="s">
        <v>540</v>
      </c>
      <c r="E3" s="245" t="s">
        <v>541</v>
      </c>
      <c r="F3" s="246" t="s">
        <v>542</v>
      </c>
    </row>
    <row r="4" spans="1:14" x14ac:dyDescent="0.35">
      <c r="F4" s="247" t="s">
        <v>543</v>
      </c>
    </row>
    <row r="5" spans="1:14" ht="15.5" x14ac:dyDescent="0.35">
      <c r="A5" s="97" t="s">
        <v>544</v>
      </c>
    </row>
    <row r="7" spans="1:14" ht="15" thickBot="1" x14ac:dyDescent="0.4"/>
    <row r="8" spans="1:14" ht="29.5" thickBot="1" x14ac:dyDescent="0.4">
      <c r="A8" s="588" t="s">
        <v>545</v>
      </c>
      <c r="B8" s="589"/>
      <c r="C8" s="248" t="s">
        <v>546</v>
      </c>
      <c r="D8" s="249" t="s">
        <v>547</v>
      </c>
      <c r="E8" s="249" t="s">
        <v>548</v>
      </c>
      <c r="F8" s="250" t="s">
        <v>549</v>
      </c>
      <c r="H8" s="251" t="s">
        <v>550</v>
      </c>
      <c r="I8" s="252" t="s">
        <v>551</v>
      </c>
      <c r="J8" s="253" t="s">
        <v>552</v>
      </c>
      <c r="K8" s="254" t="s">
        <v>553</v>
      </c>
      <c r="L8" s="255" t="s">
        <v>554</v>
      </c>
      <c r="N8" s="252" t="s">
        <v>555</v>
      </c>
    </row>
    <row r="9" spans="1:14" x14ac:dyDescent="0.35">
      <c r="A9" s="256" t="s">
        <v>556</v>
      </c>
      <c r="B9" s="257">
        <v>1</v>
      </c>
      <c r="C9" s="257">
        <v>1</v>
      </c>
      <c r="D9" s="258" t="s">
        <v>557</v>
      </c>
      <c r="E9" s="258" t="s">
        <v>558</v>
      </c>
      <c r="F9" s="259" t="s">
        <v>199</v>
      </c>
      <c r="H9" s="244">
        <v>46146</v>
      </c>
      <c r="I9" s="96" t="s">
        <v>559</v>
      </c>
      <c r="J9" s="260"/>
      <c r="K9" s="261">
        <f>H9</f>
        <v>46146</v>
      </c>
      <c r="L9" s="262"/>
      <c r="N9" s="263">
        <f>K9</f>
        <v>46146</v>
      </c>
    </row>
    <row r="10" spans="1:14" x14ac:dyDescent="0.35">
      <c r="A10" s="264" t="s">
        <v>556</v>
      </c>
      <c r="B10" s="265">
        <v>2</v>
      </c>
      <c r="C10" s="265">
        <v>2</v>
      </c>
      <c r="D10" s="266" t="s">
        <v>560</v>
      </c>
      <c r="E10" s="266" t="s">
        <v>561</v>
      </c>
      <c r="F10" s="267" t="s">
        <v>542</v>
      </c>
      <c r="H10" s="244">
        <v>120504</v>
      </c>
      <c r="I10" s="96" t="s">
        <v>562</v>
      </c>
      <c r="J10" s="268"/>
      <c r="K10" s="269"/>
      <c r="L10" s="270">
        <f>H10</f>
        <v>120504</v>
      </c>
    </row>
    <row r="11" spans="1:14" x14ac:dyDescent="0.35">
      <c r="A11" s="264" t="s">
        <v>556</v>
      </c>
      <c r="B11" s="265">
        <v>3</v>
      </c>
      <c r="C11" s="265">
        <v>3</v>
      </c>
      <c r="D11" s="266" t="s">
        <v>563</v>
      </c>
      <c r="E11" s="266" t="s">
        <v>564</v>
      </c>
      <c r="F11" s="267" t="s">
        <v>542</v>
      </c>
      <c r="H11" s="244">
        <v>17330</v>
      </c>
      <c r="I11" s="96" t="s">
        <v>565</v>
      </c>
      <c r="J11" s="271"/>
      <c r="K11" s="269">
        <f t="shared" ref="K11:K17" si="0">H11</f>
        <v>17330</v>
      </c>
      <c r="L11" s="272"/>
    </row>
    <row r="12" spans="1:14" x14ac:dyDescent="0.35">
      <c r="A12" s="264" t="s">
        <v>556</v>
      </c>
      <c r="B12" s="265">
        <v>4</v>
      </c>
      <c r="C12" s="265">
        <v>4</v>
      </c>
      <c r="D12" s="266" t="s">
        <v>566</v>
      </c>
      <c r="E12" s="266" t="s">
        <v>567</v>
      </c>
      <c r="F12" s="267" t="s">
        <v>542</v>
      </c>
      <c r="H12" s="244">
        <v>37943</v>
      </c>
      <c r="I12" s="96" t="s">
        <v>568</v>
      </c>
      <c r="J12" s="273"/>
      <c r="K12" s="269">
        <f t="shared" si="0"/>
        <v>37943</v>
      </c>
      <c r="L12" s="272"/>
      <c r="N12" s="263">
        <f>K12</f>
        <v>37943</v>
      </c>
    </row>
    <row r="13" spans="1:14" x14ac:dyDescent="0.35">
      <c r="A13" s="274" t="s">
        <v>556</v>
      </c>
      <c r="B13" s="275">
        <v>5</v>
      </c>
      <c r="C13" s="275">
        <v>5</v>
      </c>
      <c r="D13" s="276" t="s">
        <v>569</v>
      </c>
      <c r="E13" s="276" t="s">
        <v>570</v>
      </c>
      <c r="F13" s="277" t="s">
        <v>199</v>
      </c>
      <c r="H13" s="244">
        <v>15225</v>
      </c>
      <c r="I13" s="96" t="s">
        <v>571</v>
      </c>
      <c r="J13" s="273"/>
      <c r="K13" s="269">
        <f t="shared" si="0"/>
        <v>15225</v>
      </c>
      <c r="L13" s="272"/>
      <c r="N13" s="263">
        <f>K13</f>
        <v>15225</v>
      </c>
    </row>
    <row r="14" spans="1:14" x14ac:dyDescent="0.35">
      <c r="A14" s="264" t="s">
        <v>556</v>
      </c>
      <c r="B14" s="265">
        <v>6</v>
      </c>
      <c r="C14" s="265">
        <v>6</v>
      </c>
      <c r="D14" s="266" t="s">
        <v>572</v>
      </c>
      <c r="E14" s="266" t="s">
        <v>573</v>
      </c>
      <c r="F14" s="267" t="s">
        <v>542</v>
      </c>
      <c r="H14" s="244">
        <v>577714</v>
      </c>
      <c r="I14" s="96" t="s">
        <v>574</v>
      </c>
      <c r="J14" s="273"/>
      <c r="K14" s="269">
        <f t="shared" si="0"/>
        <v>577714</v>
      </c>
      <c r="L14" s="272"/>
    </row>
    <row r="15" spans="1:14" x14ac:dyDescent="0.35">
      <c r="A15" s="264" t="s">
        <v>556</v>
      </c>
      <c r="B15" s="265">
        <v>7</v>
      </c>
      <c r="C15" s="265">
        <v>7</v>
      </c>
      <c r="D15" s="266" t="s">
        <v>575</v>
      </c>
      <c r="E15" s="266" t="s">
        <v>576</v>
      </c>
      <c r="F15" s="267" t="s">
        <v>542</v>
      </c>
      <c r="H15" s="244">
        <v>3158125</v>
      </c>
      <c r="I15" s="96" t="s">
        <v>577</v>
      </c>
      <c r="J15" s="278">
        <f>50000+10000</f>
        <v>60000</v>
      </c>
      <c r="K15" s="269">
        <f>H15-J15</f>
        <v>3098125</v>
      </c>
      <c r="L15" s="272"/>
    </row>
    <row r="16" spans="1:14" x14ac:dyDescent="0.35">
      <c r="A16" s="264" t="s">
        <v>556</v>
      </c>
      <c r="B16" s="265">
        <v>8</v>
      </c>
      <c r="C16" s="265">
        <v>8</v>
      </c>
      <c r="D16" s="266" t="s">
        <v>578</v>
      </c>
      <c r="E16" s="266" t="s">
        <v>579</v>
      </c>
      <c r="F16" s="267" t="s">
        <v>542</v>
      </c>
      <c r="H16" s="244">
        <v>176163</v>
      </c>
      <c r="I16" s="96" t="s">
        <v>559</v>
      </c>
      <c r="J16" s="273"/>
      <c r="K16" s="269">
        <f t="shared" si="0"/>
        <v>176163</v>
      </c>
      <c r="L16" s="272"/>
      <c r="N16" s="263">
        <f>K16</f>
        <v>176163</v>
      </c>
    </row>
    <row r="17" spans="1:16" x14ac:dyDescent="0.35">
      <c r="A17" s="274" t="s">
        <v>556</v>
      </c>
      <c r="B17" s="275">
        <v>9</v>
      </c>
      <c r="C17" s="275">
        <v>9</v>
      </c>
      <c r="D17" s="276" t="s">
        <v>580</v>
      </c>
      <c r="E17" s="276" t="s">
        <v>581</v>
      </c>
      <c r="F17" s="277" t="s">
        <v>199</v>
      </c>
      <c r="H17" s="244">
        <v>5060</v>
      </c>
      <c r="I17" s="96" t="s">
        <v>582</v>
      </c>
      <c r="J17" s="273"/>
      <c r="K17" s="269">
        <f t="shared" si="0"/>
        <v>5060</v>
      </c>
      <c r="L17" s="272"/>
    </row>
    <row r="18" spans="1:16" x14ac:dyDescent="0.35">
      <c r="A18" s="264" t="s">
        <v>556</v>
      </c>
      <c r="B18" s="265">
        <v>10</v>
      </c>
      <c r="C18" s="265">
        <v>21</v>
      </c>
      <c r="D18" s="266" t="s">
        <v>583</v>
      </c>
      <c r="E18" s="266" t="s">
        <v>584</v>
      </c>
      <c r="F18" s="267" t="s">
        <v>542</v>
      </c>
      <c r="H18" s="244">
        <v>76541</v>
      </c>
      <c r="I18" s="96" t="s">
        <v>585</v>
      </c>
      <c r="J18" s="279">
        <v>7500</v>
      </c>
      <c r="K18" s="280"/>
      <c r="L18" s="270">
        <f>H18-J18</f>
        <v>69041</v>
      </c>
      <c r="P18" t="s">
        <v>586</v>
      </c>
    </row>
    <row r="19" spans="1:16" x14ac:dyDescent="0.35">
      <c r="A19" s="274" t="s">
        <v>556</v>
      </c>
      <c r="B19" s="275">
        <v>11</v>
      </c>
      <c r="C19" s="275">
        <v>10</v>
      </c>
      <c r="D19" s="276" t="s">
        <v>587</v>
      </c>
      <c r="E19" s="276" t="s">
        <v>588</v>
      </c>
      <c r="F19" s="277" t="s">
        <v>199</v>
      </c>
      <c r="H19" s="244">
        <v>35495</v>
      </c>
      <c r="I19" s="96" t="s">
        <v>589</v>
      </c>
      <c r="J19" s="268"/>
      <c r="K19" s="281"/>
      <c r="L19" s="270">
        <f>H19</f>
        <v>35495</v>
      </c>
    </row>
    <row r="20" spans="1:16" x14ac:dyDescent="0.35">
      <c r="A20" s="274" t="s">
        <v>556</v>
      </c>
      <c r="B20" s="275">
        <v>12</v>
      </c>
      <c r="C20" s="275"/>
      <c r="D20" s="276" t="s">
        <v>590</v>
      </c>
      <c r="E20" s="276" t="s">
        <v>591</v>
      </c>
      <c r="F20" s="277" t="s">
        <v>199</v>
      </c>
      <c r="H20" s="244">
        <v>0</v>
      </c>
      <c r="I20" s="96" t="s">
        <v>582</v>
      </c>
      <c r="J20" s="273">
        <f>H20</f>
        <v>0</v>
      </c>
      <c r="K20" s="281"/>
      <c r="L20" s="272"/>
    </row>
    <row r="21" spans="1:16" x14ac:dyDescent="0.35">
      <c r="A21" s="274" t="s">
        <v>556</v>
      </c>
      <c r="B21" s="275">
        <v>13</v>
      </c>
      <c r="C21" s="275">
        <v>14</v>
      </c>
      <c r="D21" s="276" t="s">
        <v>592</v>
      </c>
      <c r="E21" s="276" t="s">
        <v>593</v>
      </c>
      <c r="F21" s="277" t="s">
        <v>199</v>
      </c>
      <c r="H21" s="244">
        <v>8185</v>
      </c>
      <c r="I21" s="96" t="s">
        <v>594</v>
      </c>
      <c r="J21" s="268"/>
      <c r="K21" s="269">
        <f>H21</f>
        <v>8185</v>
      </c>
      <c r="L21" s="272"/>
      <c r="N21" s="263">
        <f>K21</f>
        <v>8185</v>
      </c>
    </row>
    <row r="22" spans="1:16" x14ac:dyDescent="0.35">
      <c r="A22" s="264" t="s">
        <v>556</v>
      </c>
      <c r="B22" s="265">
        <v>14</v>
      </c>
      <c r="C22" s="265">
        <v>13</v>
      </c>
      <c r="D22" s="266" t="s">
        <v>595</v>
      </c>
      <c r="E22" s="266" t="s">
        <v>596</v>
      </c>
      <c r="F22" s="267" t="s">
        <v>542</v>
      </c>
      <c r="H22" s="244">
        <v>41310</v>
      </c>
      <c r="I22" s="96" t="s">
        <v>597</v>
      </c>
      <c r="J22" s="279">
        <v>5000</v>
      </c>
      <c r="K22" s="269">
        <f>H22-J22</f>
        <v>36310</v>
      </c>
      <c r="L22" s="272"/>
      <c r="N22" s="263">
        <f>K22</f>
        <v>36310</v>
      </c>
      <c r="P22" t="s">
        <v>598</v>
      </c>
    </row>
    <row r="23" spans="1:16" x14ac:dyDescent="0.35">
      <c r="A23" s="274" t="s">
        <v>556</v>
      </c>
      <c r="B23" s="275">
        <v>15</v>
      </c>
      <c r="C23" s="275">
        <v>11</v>
      </c>
      <c r="D23" s="276" t="s">
        <v>599</v>
      </c>
      <c r="E23" s="276" t="s">
        <v>600</v>
      </c>
      <c r="F23" s="277" t="s">
        <v>199</v>
      </c>
      <c r="H23" s="244">
        <v>160500</v>
      </c>
      <c r="I23" s="96" t="s">
        <v>601</v>
      </c>
      <c r="J23" s="278">
        <v>8000</v>
      </c>
      <c r="K23" s="269">
        <f>H23-J23</f>
        <v>152500</v>
      </c>
      <c r="L23" s="272"/>
      <c r="N23" s="263">
        <f>K23</f>
        <v>152500</v>
      </c>
      <c r="P23" t="s">
        <v>598</v>
      </c>
    </row>
    <row r="24" spans="1:16" x14ac:dyDescent="0.35">
      <c r="A24" s="274" t="s">
        <v>556</v>
      </c>
      <c r="B24" s="275">
        <v>16</v>
      </c>
      <c r="C24" s="275">
        <v>23</v>
      </c>
      <c r="D24" s="276" t="s">
        <v>602</v>
      </c>
      <c r="E24" s="276" t="s">
        <v>603</v>
      </c>
      <c r="F24" s="277" t="s">
        <v>199</v>
      </c>
      <c r="H24" s="244">
        <v>5000</v>
      </c>
      <c r="I24" s="96" t="s">
        <v>604</v>
      </c>
      <c r="J24" s="268"/>
      <c r="K24" s="269">
        <f>H24</f>
        <v>5000</v>
      </c>
      <c r="L24" s="272"/>
      <c r="N24" s="263">
        <f>K24</f>
        <v>5000</v>
      </c>
    </row>
    <row r="25" spans="1:16" x14ac:dyDescent="0.35">
      <c r="A25" s="274" t="s">
        <v>556</v>
      </c>
      <c r="B25" s="275">
        <v>17</v>
      </c>
      <c r="C25" s="275"/>
      <c r="D25" s="276" t="s">
        <v>605</v>
      </c>
      <c r="E25" s="276" t="s">
        <v>606</v>
      </c>
      <c r="F25" s="277" t="s">
        <v>199</v>
      </c>
      <c r="H25" s="244">
        <v>174</v>
      </c>
      <c r="I25" s="96" t="s">
        <v>607</v>
      </c>
      <c r="J25" s="268"/>
      <c r="K25" s="282">
        <v>174</v>
      </c>
      <c r="L25" s="270"/>
    </row>
    <row r="26" spans="1:16" x14ac:dyDescent="0.35">
      <c r="A26" s="274" t="s">
        <v>556</v>
      </c>
      <c r="B26" s="275">
        <v>18</v>
      </c>
      <c r="C26" s="275">
        <v>12</v>
      </c>
      <c r="D26" s="276" t="s">
        <v>608</v>
      </c>
      <c r="E26" s="276" t="s">
        <v>609</v>
      </c>
      <c r="F26" s="277" t="s">
        <v>199</v>
      </c>
      <c r="H26" s="244">
        <v>3539</v>
      </c>
      <c r="I26" s="96" t="s">
        <v>610</v>
      </c>
      <c r="J26" s="268"/>
      <c r="K26" s="269">
        <f>H26</f>
        <v>3539</v>
      </c>
      <c r="L26" s="272"/>
      <c r="N26" s="263">
        <f>K26</f>
        <v>3539</v>
      </c>
    </row>
    <row r="27" spans="1:16" x14ac:dyDescent="0.35">
      <c r="A27" s="283" t="s">
        <v>556</v>
      </c>
      <c r="B27" s="284">
        <v>19</v>
      </c>
      <c r="C27" s="284">
        <v>24</v>
      </c>
      <c r="D27" s="285" t="s">
        <v>611</v>
      </c>
      <c r="E27" s="285" t="s">
        <v>612</v>
      </c>
      <c r="F27" s="286" t="s">
        <v>543</v>
      </c>
      <c r="H27" s="244">
        <v>4900</v>
      </c>
      <c r="I27" s="96" t="s">
        <v>613</v>
      </c>
      <c r="J27" s="268"/>
      <c r="K27" s="281"/>
      <c r="L27" s="270">
        <f>H27</f>
        <v>4900</v>
      </c>
    </row>
    <row r="28" spans="1:16" x14ac:dyDescent="0.35">
      <c r="A28" s="274" t="s">
        <v>556</v>
      </c>
      <c r="B28" s="275">
        <v>20</v>
      </c>
      <c r="C28" s="275">
        <v>20</v>
      </c>
      <c r="D28" s="276" t="s">
        <v>614</v>
      </c>
      <c r="E28" s="276" t="s">
        <v>615</v>
      </c>
      <c r="F28" s="277" t="s">
        <v>199</v>
      </c>
      <c r="H28" s="244">
        <v>2850</v>
      </c>
      <c r="I28" s="96" t="s">
        <v>616</v>
      </c>
      <c r="J28" s="268"/>
      <c r="K28" s="281"/>
      <c r="L28" s="270">
        <f>H28</f>
        <v>2850</v>
      </c>
    </row>
    <row r="29" spans="1:16" x14ac:dyDescent="0.35">
      <c r="A29" s="274" t="s">
        <v>556</v>
      </c>
      <c r="B29" s="275">
        <v>21</v>
      </c>
      <c r="C29" s="275">
        <v>19</v>
      </c>
      <c r="D29" s="276" t="s">
        <v>580</v>
      </c>
      <c r="E29" s="276" t="s">
        <v>617</v>
      </c>
      <c r="F29" s="277" t="s">
        <v>199</v>
      </c>
      <c r="H29" s="244">
        <v>21000</v>
      </c>
      <c r="I29" s="96" t="s">
        <v>582</v>
      </c>
      <c r="J29" s="268"/>
      <c r="K29" s="269">
        <f>H29</f>
        <v>21000</v>
      </c>
      <c r="L29" s="272"/>
    </row>
    <row r="30" spans="1:16" x14ac:dyDescent="0.35">
      <c r="A30" s="274" t="s">
        <v>556</v>
      </c>
      <c r="B30" s="275">
        <v>22</v>
      </c>
      <c r="C30" s="275">
        <v>25</v>
      </c>
      <c r="D30" s="276" t="s">
        <v>572</v>
      </c>
      <c r="E30" s="276" t="s">
        <v>618</v>
      </c>
      <c r="F30" s="277" t="s">
        <v>199</v>
      </c>
      <c r="H30" s="244">
        <v>0</v>
      </c>
      <c r="I30" s="96" t="s">
        <v>619</v>
      </c>
      <c r="J30" s="268"/>
      <c r="K30" s="281"/>
      <c r="L30" s="272"/>
    </row>
    <row r="31" spans="1:16" x14ac:dyDescent="0.35">
      <c r="A31" s="274" t="s">
        <v>556</v>
      </c>
      <c r="B31" s="275">
        <v>23</v>
      </c>
      <c r="C31" s="275">
        <v>26</v>
      </c>
      <c r="D31" s="276" t="s">
        <v>578</v>
      </c>
      <c r="E31" s="276" t="s">
        <v>620</v>
      </c>
      <c r="F31" s="277" t="s">
        <v>199</v>
      </c>
      <c r="H31" s="244">
        <v>0</v>
      </c>
      <c r="I31" s="96" t="s">
        <v>619</v>
      </c>
      <c r="J31" s="268"/>
      <c r="K31" s="281"/>
      <c r="L31" s="272"/>
    </row>
    <row r="32" spans="1:16" x14ac:dyDescent="0.35">
      <c r="A32" s="264" t="s">
        <v>556</v>
      </c>
      <c r="B32" s="265">
        <v>24</v>
      </c>
      <c r="C32" s="265"/>
      <c r="D32" s="266" t="s">
        <v>580</v>
      </c>
      <c r="E32" s="266" t="s">
        <v>621</v>
      </c>
      <c r="F32" s="267" t="s">
        <v>542</v>
      </c>
      <c r="H32" s="244">
        <v>5200</v>
      </c>
      <c r="I32" s="96" t="s">
        <v>582</v>
      </c>
      <c r="J32" s="268"/>
      <c r="K32" s="269">
        <f>H32</f>
        <v>5200</v>
      </c>
      <c r="L32" s="272"/>
    </row>
    <row r="33" spans="1:16" x14ac:dyDescent="0.35">
      <c r="A33" s="264" t="s">
        <v>556</v>
      </c>
      <c r="B33" s="265">
        <v>25</v>
      </c>
      <c r="C33" s="265"/>
      <c r="D33" s="266" t="s">
        <v>580</v>
      </c>
      <c r="E33" s="266" t="s">
        <v>622</v>
      </c>
      <c r="F33" s="267" t="s">
        <v>542</v>
      </c>
      <c r="H33" s="244">
        <v>21950</v>
      </c>
      <c r="I33" s="96" t="s">
        <v>582</v>
      </c>
      <c r="J33" s="268"/>
      <c r="K33" s="269">
        <f>H33</f>
        <v>21950</v>
      </c>
      <c r="L33" s="272"/>
    </row>
    <row r="34" spans="1:16" x14ac:dyDescent="0.35">
      <c r="A34" s="274" t="s">
        <v>556</v>
      </c>
      <c r="B34" s="275">
        <v>26</v>
      </c>
      <c r="C34" s="275"/>
      <c r="D34" s="276" t="s">
        <v>566</v>
      </c>
      <c r="E34" s="276" t="s">
        <v>623</v>
      </c>
      <c r="F34" s="277" t="s">
        <v>199</v>
      </c>
      <c r="H34" s="244">
        <v>0</v>
      </c>
      <c r="I34" s="96" t="s">
        <v>619</v>
      </c>
      <c r="J34" s="268"/>
      <c r="K34" s="281"/>
      <c r="L34" s="272"/>
    </row>
    <row r="35" spans="1:16" x14ac:dyDescent="0.35">
      <c r="A35" s="274" t="s">
        <v>556</v>
      </c>
      <c r="B35" s="275">
        <v>27</v>
      </c>
      <c r="C35" s="275"/>
      <c r="D35" s="276" t="s">
        <v>624</v>
      </c>
      <c r="E35" s="276" t="s">
        <v>625</v>
      </c>
      <c r="F35" s="277" t="s">
        <v>199</v>
      </c>
      <c r="H35" s="244">
        <v>15000</v>
      </c>
      <c r="I35" s="96" t="s">
        <v>626</v>
      </c>
      <c r="J35" s="268"/>
      <c r="K35" s="269">
        <f>H35</f>
        <v>15000</v>
      </c>
      <c r="L35" s="272"/>
      <c r="N35" s="263">
        <f>K35</f>
        <v>15000</v>
      </c>
    </row>
    <row r="36" spans="1:16" x14ac:dyDescent="0.35">
      <c r="A36" s="264" t="s">
        <v>556</v>
      </c>
      <c r="B36" s="265">
        <v>28</v>
      </c>
      <c r="C36" s="265">
        <v>28</v>
      </c>
      <c r="D36" s="266" t="s">
        <v>627</v>
      </c>
      <c r="E36" s="266" t="s">
        <v>628</v>
      </c>
      <c r="F36" s="267" t="s">
        <v>542</v>
      </c>
      <c r="H36" s="244">
        <f>123665-H37</f>
        <v>88665</v>
      </c>
      <c r="J36" s="279">
        <v>7500</v>
      </c>
      <c r="K36" s="281"/>
      <c r="L36" s="270">
        <f>H36-J36</f>
        <v>81165</v>
      </c>
      <c r="P36" t="s">
        <v>598</v>
      </c>
    </row>
    <row r="37" spans="1:16" x14ac:dyDescent="0.35">
      <c r="A37" s="264"/>
      <c r="B37" s="265"/>
      <c r="C37" s="265"/>
      <c r="D37" s="266" t="s">
        <v>629</v>
      </c>
      <c r="E37" s="266"/>
      <c r="F37" s="267"/>
      <c r="H37" s="244">
        <v>35000</v>
      </c>
      <c r="I37" s="96" t="s">
        <v>630</v>
      </c>
      <c r="J37" s="273">
        <f>H37</f>
        <v>35000</v>
      </c>
      <c r="K37" s="281"/>
      <c r="L37" s="270"/>
    </row>
    <row r="38" spans="1:16" x14ac:dyDescent="0.35">
      <c r="A38" s="264" t="s">
        <v>556</v>
      </c>
      <c r="B38" s="265">
        <v>29</v>
      </c>
      <c r="C38" s="265">
        <v>27</v>
      </c>
      <c r="D38" s="266" t="s">
        <v>631</v>
      </c>
      <c r="E38" s="266" t="s">
        <v>632</v>
      </c>
      <c r="F38" s="267" t="s">
        <v>542</v>
      </c>
      <c r="H38" s="244">
        <v>1449138</v>
      </c>
      <c r="I38" s="96" t="s">
        <v>633</v>
      </c>
      <c r="J38" s="278">
        <v>420000</v>
      </c>
      <c r="K38" s="269">
        <f>H38-J38</f>
        <v>1029138</v>
      </c>
      <c r="L38" s="272"/>
      <c r="N38" s="263">
        <f>K38</f>
        <v>1029138</v>
      </c>
    </row>
    <row r="39" spans="1:16" x14ac:dyDescent="0.35">
      <c r="A39" s="264" t="s">
        <v>556</v>
      </c>
      <c r="B39" s="265">
        <v>30</v>
      </c>
      <c r="C39" s="265"/>
      <c r="D39" s="266" t="s">
        <v>590</v>
      </c>
      <c r="E39" s="266" t="s">
        <v>615</v>
      </c>
      <c r="F39" s="267" t="s">
        <v>542</v>
      </c>
      <c r="H39" s="244">
        <v>5000</v>
      </c>
      <c r="I39" s="96" t="s">
        <v>582</v>
      </c>
      <c r="J39" s="268"/>
      <c r="K39" s="269">
        <f>H39</f>
        <v>5000</v>
      </c>
      <c r="L39" s="272"/>
    </row>
    <row r="40" spans="1:16" x14ac:dyDescent="0.35">
      <c r="A40" s="264" t="s">
        <v>556</v>
      </c>
      <c r="B40" s="265">
        <v>31</v>
      </c>
      <c r="C40" s="265">
        <v>29</v>
      </c>
      <c r="D40" s="266" t="s">
        <v>634</v>
      </c>
      <c r="E40" s="266" t="s">
        <v>635</v>
      </c>
      <c r="F40" s="267" t="s">
        <v>542</v>
      </c>
      <c r="H40" s="244">
        <v>1145898</v>
      </c>
      <c r="I40" s="96" t="s">
        <v>636</v>
      </c>
      <c r="J40" s="279">
        <v>20000</v>
      </c>
      <c r="K40" s="287">
        <v>50000</v>
      </c>
      <c r="L40" s="270">
        <f>H40-K40-J40</f>
        <v>1075898</v>
      </c>
    </row>
    <row r="41" spans="1:16" x14ac:dyDescent="0.35">
      <c r="A41" s="283" t="s">
        <v>556</v>
      </c>
      <c r="B41" s="284">
        <v>32</v>
      </c>
      <c r="C41" s="284">
        <v>31</v>
      </c>
      <c r="D41" s="285" t="s">
        <v>637</v>
      </c>
      <c r="E41" s="285" t="s">
        <v>638</v>
      </c>
      <c r="F41" s="286" t="s">
        <v>543</v>
      </c>
      <c r="H41" s="244">
        <v>237982</v>
      </c>
      <c r="I41" s="96" t="s">
        <v>639</v>
      </c>
      <c r="J41" s="268"/>
      <c r="K41" s="281"/>
      <c r="L41" s="270">
        <f>H41</f>
        <v>237982</v>
      </c>
    </row>
    <row r="42" spans="1:16" x14ac:dyDescent="0.35">
      <c r="A42" s="274" t="s">
        <v>556</v>
      </c>
      <c r="B42" s="275">
        <v>33</v>
      </c>
      <c r="C42" s="275"/>
      <c r="D42" s="276" t="s">
        <v>563</v>
      </c>
      <c r="E42" s="276" t="s">
        <v>640</v>
      </c>
      <c r="F42" s="277" t="s">
        <v>199</v>
      </c>
      <c r="H42" s="244">
        <v>0</v>
      </c>
      <c r="I42" s="96" t="s">
        <v>619</v>
      </c>
      <c r="J42" s="268"/>
      <c r="K42" s="281"/>
      <c r="L42" s="272"/>
    </row>
    <row r="43" spans="1:16" x14ac:dyDescent="0.35">
      <c r="A43" s="264" t="s">
        <v>556</v>
      </c>
      <c r="B43" s="265">
        <v>34</v>
      </c>
      <c r="C43" s="265"/>
      <c r="D43" s="266" t="s">
        <v>641</v>
      </c>
      <c r="E43" s="266" t="s">
        <v>642</v>
      </c>
      <c r="F43" s="267" t="s">
        <v>542</v>
      </c>
      <c r="H43" s="244">
        <v>21600</v>
      </c>
      <c r="I43" s="96" t="s">
        <v>643</v>
      </c>
      <c r="J43" s="268"/>
      <c r="K43" s="269">
        <f>H43</f>
        <v>21600</v>
      </c>
      <c r="L43" s="272"/>
      <c r="N43" s="263">
        <f>K43</f>
        <v>21600</v>
      </c>
    </row>
    <row r="44" spans="1:16" x14ac:dyDescent="0.35">
      <c r="A44" s="264" t="s">
        <v>556</v>
      </c>
      <c r="B44" s="265">
        <v>35</v>
      </c>
      <c r="C44" s="265"/>
      <c r="D44" s="266" t="s">
        <v>644</v>
      </c>
      <c r="E44" s="266" t="s">
        <v>645</v>
      </c>
      <c r="F44" s="267" t="s">
        <v>542</v>
      </c>
      <c r="H44" s="244">
        <v>98160</v>
      </c>
      <c r="I44" s="96" t="s">
        <v>646</v>
      </c>
      <c r="J44" s="268"/>
      <c r="K44" s="287">
        <v>40000</v>
      </c>
      <c r="L44" s="270">
        <f>H44-K44</f>
        <v>58160</v>
      </c>
      <c r="P44" t="s">
        <v>647</v>
      </c>
    </row>
    <row r="45" spans="1:16" x14ac:dyDescent="0.35">
      <c r="A45" s="264" t="s">
        <v>556</v>
      </c>
      <c r="B45" s="265">
        <v>36</v>
      </c>
      <c r="C45" s="265"/>
      <c r="D45" s="266" t="s">
        <v>648</v>
      </c>
      <c r="E45" s="266" t="s">
        <v>649</v>
      </c>
      <c r="F45" s="267" t="s">
        <v>542</v>
      </c>
      <c r="H45" s="244">
        <v>7200</v>
      </c>
      <c r="I45" s="96" t="s">
        <v>650</v>
      </c>
      <c r="J45" s="268"/>
      <c r="K45" s="281"/>
      <c r="L45" s="270">
        <f>H45</f>
        <v>7200</v>
      </c>
    </row>
    <row r="46" spans="1:16" x14ac:dyDescent="0.35">
      <c r="A46" s="283" t="s">
        <v>556</v>
      </c>
      <c r="B46" s="284">
        <v>37</v>
      </c>
      <c r="C46" s="284"/>
      <c r="D46" s="285" t="s">
        <v>651</v>
      </c>
      <c r="E46" s="285" t="s">
        <v>145</v>
      </c>
      <c r="F46" s="286" t="s">
        <v>543</v>
      </c>
      <c r="H46" s="244">
        <v>203095</v>
      </c>
      <c r="I46" s="96" t="s">
        <v>652</v>
      </c>
      <c r="J46" s="268"/>
      <c r="K46" s="281"/>
      <c r="L46" s="270">
        <f>H46</f>
        <v>203095</v>
      </c>
    </row>
    <row r="47" spans="1:16" x14ac:dyDescent="0.35">
      <c r="A47" s="264" t="s">
        <v>556</v>
      </c>
      <c r="B47" s="265">
        <v>38</v>
      </c>
      <c r="C47" s="265"/>
      <c r="D47" s="266" t="s">
        <v>653</v>
      </c>
      <c r="E47" s="266" t="s">
        <v>654</v>
      </c>
      <c r="F47" s="267" t="s">
        <v>542</v>
      </c>
      <c r="H47" s="244">
        <v>2500</v>
      </c>
      <c r="I47" s="96" t="s">
        <v>655</v>
      </c>
      <c r="J47" s="268"/>
      <c r="K47" s="269">
        <f>H47</f>
        <v>2500</v>
      </c>
      <c r="L47" s="272"/>
      <c r="N47" s="263">
        <f>K47</f>
        <v>2500</v>
      </c>
    </row>
    <row r="48" spans="1:16" x14ac:dyDescent="0.35">
      <c r="A48" s="283" t="s">
        <v>556</v>
      </c>
      <c r="B48" s="284">
        <v>39</v>
      </c>
      <c r="C48" s="265"/>
      <c r="D48" s="285" t="s">
        <v>656</v>
      </c>
      <c r="E48" s="285" t="s">
        <v>657</v>
      </c>
      <c r="F48" s="286" t="s">
        <v>543</v>
      </c>
      <c r="H48" s="244">
        <v>402837</v>
      </c>
      <c r="I48" s="96" t="s">
        <v>658</v>
      </c>
      <c r="J48" s="279">
        <v>28000</v>
      </c>
      <c r="K48" s="287">
        <f>90000</f>
        <v>90000</v>
      </c>
      <c r="L48" s="270">
        <f>H48-J48-K48</f>
        <v>284837</v>
      </c>
    </row>
    <row r="49" spans="1:16" x14ac:dyDescent="0.35">
      <c r="A49" s="283" t="s">
        <v>556</v>
      </c>
      <c r="B49" s="284">
        <v>40</v>
      </c>
      <c r="C49" s="284"/>
      <c r="D49" s="285" t="s">
        <v>659</v>
      </c>
      <c r="E49" s="285" t="s">
        <v>660</v>
      </c>
      <c r="F49" s="286" t="s">
        <v>543</v>
      </c>
      <c r="H49" s="244">
        <v>823630</v>
      </c>
      <c r="I49" s="96" t="s">
        <v>661</v>
      </c>
      <c r="J49" s="278">
        <v>40000</v>
      </c>
      <c r="K49" s="287">
        <f>105000+32000+40000+10000</f>
        <v>187000</v>
      </c>
      <c r="L49" s="270">
        <f>H49-K49-J49</f>
        <v>596630</v>
      </c>
    </row>
    <row r="50" spans="1:16" x14ac:dyDescent="0.35">
      <c r="A50" s="264" t="s">
        <v>556</v>
      </c>
      <c r="B50" s="265">
        <v>41</v>
      </c>
      <c r="C50" s="265"/>
      <c r="D50" s="266" t="s">
        <v>662</v>
      </c>
      <c r="E50" s="266" t="s">
        <v>663</v>
      </c>
      <c r="F50" s="267" t="s">
        <v>542</v>
      </c>
      <c r="H50" s="244">
        <v>838</v>
      </c>
      <c r="I50" s="96" t="s">
        <v>664</v>
      </c>
      <c r="J50" s="268"/>
      <c r="K50" s="281"/>
      <c r="L50" s="270">
        <f>H50</f>
        <v>838</v>
      </c>
    </row>
    <row r="51" spans="1:16" x14ac:dyDescent="0.35">
      <c r="A51" s="264" t="s">
        <v>556</v>
      </c>
      <c r="B51" s="265">
        <v>42</v>
      </c>
      <c r="C51" s="265"/>
      <c r="D51" s="266" t="s">
        <v>665</v>
      </c>
      <c r="E51" s="266" t="s">
        <v>666</v>
      </c>
      <c r="F51" s="267" t="s">
        <v>542</v>
      </c>
      <c r="H51" s="244">
        <v>77860</v>
      </c>
      <c r="I51" s="96" t="s">
        <v>667</v>
      </c>
      <c r="J51" s="279">
        <v>15000</v>
      </c>
      <c r="K51" s="288">
        <v>25000</v>
      </c>
      <c r="L51" s="270">
        <f>H51-J51-K51</f>
        <v>37860</v>
      </c>
      <c r="P51" t="s">
        <v>668</v>
      </c>
    </row>
    <row r="52" spans="1:16" x14ac:dyDescent="0.35">
      <c r="A52" s="264" t="s">
        <v>556</v>
      </c>
      <c r="B52" s="265">
        <v>43</v>
      </c>
      <c r="C52" s="265"/>
      <c r="D52" s="266" t="s">
        <v>669</v>
      </c>
      <c r="E52" s="266" t="s">
        <v>670</v>
      </c>
      <c r="F52" s="267" t="s">
        <v>542</v>
      </c>
      <c r="H52" s="244">
        <v>2778</v>
      </c>
      <c r="I52" s="96" t="s">
        <v>671</v>
      </c>
      <c r="J52" s="268"/>
      <c r="K52" s="269">
        <f>H52</f>
        <v>2778</v>
      </c>
      <c r="L52" s="272"/>
      <c r="N52" s="263">
        <f>K52</f>
        <v>2778</v>
      </c>
    </row>
    <row r="53" spans="1:16" x14ac:dyDescent="0.35">
      <c r="A53" s="283" t="s">
        <v>556</v>
      </c>
      <c r="B53" s="284">
        <v>44</v>
      </c>
      <c r="C53" s="284"/>
      <c r="D53" s="285" t="s">
        <v>672</v>
      </c>
      <c r="E53" s="285" t="s">
        <v>673</v>
      </c>
      <c r="F53" s="286" t="s">
        <v>543</v>
      </c>
      <c r="H53" s="244">
        <v>435794</v>
      </c>
      <c r="I53" s="96" t="s">
        <v>674</v>
      </c>
      <c r="J53" s="278">
        <v>22000</v>
      </c>
      <c r="K53" s="287">
        <f>45000+5000</f>
        <v>50000</v>
      </c>
      <c r="L53" s="270">
        <f>H53-K53-J53</f>
        <v>363794</v>
      </c>
    </row>
    <row r="54" spans="1:16" x14ac:dyDescent="0.35">
      <c r="A54" s="264" t="s">
        <v>556</v>
      </c>
      <c r="B54" s="265">
        <v>45</v>
      </c>
      <c r="C54" s="265"/>
      <c r="D54" s="266" t="s">
        <v>675</v>
      </c>
      <c r="E54" s="266" t="s">
        <v>676</v>
      </c>
      <c r="F54" s="267" t="s">
        <v>542</v>
      </c>
      <c r="H54" s="244">
        <v>756</v>
      </c>
      <c r="I54" s="96" t="s">
        <v>677</v>
      </c>
      <c r="J54" s="268"/>
      <c r="K54" s="281"/>
      <c r="L54" s="270">
        <f>H54</f>
        <v>756</v>
      </c>
    </row>
    <row r="55" spans="1:16" x14ac:dyDescent="0.35">
      <c r="A55" s="264" t="s">
        <v>556</v>
      </c>
      <c r="B55" s="265">
        <v>46</v>
      </c>
      <c r="C55" s="265"/>
      <c r="D55" s="266" t="s">
        <v>678</v>
      </c>
      <c r="E55" s="266" t="s">
        <v>679</v>
      </c>
      <c r="F55" s="267" t="s">
        <v>542</v>
      </c>
      <c r="H55" s="244">
        <v>925</v>
      </c>
      <c r="I55" s="96" t="s">
        <v>680</v>
      </c>
      <c r="J55" s="268"/>
      <c r="K55" s="281"/>
      <c r="L55" s="270">
        <f>H55</f>
        <v>925</v>
      </c>
    </row>
    <row r="56" spans="1:16" x14ac:dyDescent="0.35">
      <c r="A56" s="283" t="s">
        <v>556</v>
      </c>
      <c r="B56" s="284">
        <v>47</v>
      </c>
      <c r="C56" s="284"/>
      <c r="D56" s="285" t="s">
        <v>681</v>
      </c>
      <c r="E56" s="285" t="s">
        <v>682</v>
      </c>
      <c r="F56" s="286" t="s">
        <v>543</v>
      </c>
      <c r="H56" s="244">
        <v>5000</v>
      </c>
      <c r="I56" s="96" t="s">
        <v>683</v>
      </c>
      <c r="J56" s="268"/>
      <c r="K56" s="281"/>
      <c r="L56" s="270">
        <f>H56</f>
        <v>5000</v>
      </c>
    </row>
    <row r="57" spans="1:16" x14ac:dyDescent="0.35">
      <c r="A57" s="264" t="s">
        <v>556</v>
      </c>
      <c r="B57" s="265">
        <v>48</v>
      </c>
      <c r="C57" s="265"/>
      <c r="D57" s="266" t="s">
        <v>684</v>
      </c>
      <c r="E57" s="266" t="s">
        <v>685</v>
      </c>
      <c r="F57" s="267" t="s">
        <v>542</v>
      </c>
      <c r="H57" s="244">
        <v>404285</v>
      </c>
      <c r="I57" s="96" t="s">
        <v>686</v>
      </c>
      <c r="J57" s="279">
        <v>25000</v>
      </c>
      <c r="K57" s="269">
        <f>H57-J57</f>
        <v>379285</v>
      </c>
      <c r="L57" s="272"/>
      <c r="N57" s="263">
        <f>K57</f>
        <v>379285</v>
      </c>
    </row>
    <row r="58" spans="1:16" x14ac:dyDescent="0.35">
      <c r="A58" s="283" t="s">
        <v>556</v>
      </c>
      <c r="B58" s="284">
        <v>49</v>
      </c>
      <c r="C58" s="265"/>
      <c r="D58" s="285" t="s">
        <v>687</v>
      </c>
      <c r="E58" s="285" t="s">
        <v>688</v>
      </c>
      <c r="F58" s="286" t="s">
        <v>543</v>
      </c>
      <c r="H58" s="244">
        <v>17061</v>
      </c>
      <c r="I58" s="96" t="s">
        <v>689</v>
      </c>
      <c r="J58" s="268"/>
      <c r="K58" s="269">
        <f>H58</f>
        <v>17061</v>
      </c>
      <c r="L58" s="272"/>
      <c r="N58" s="263">
        <f>K58</f>
        <v>17061</v>
      </c>
    </row>
    <row r="59" spans="1:16" x14ac:dyDescent="0.35">
      <c r="A59" s="264" t="s">
        <v>556</v>
      </c>
      <c r="B59" s="265">
        <v>50</v>
      </c>
      <c r="C59" s="265"/>
      <c r="D59" s="266" t="s">
        <v>690</v>
      </c>
      <c r="E59" s="266" t="s">
        <v>691</v>
      </c>
      <c r="F59" s="267" t="s">
        <v>542</v>
      </c>
      <c r="H59" s="244">
        <v>149878</v>
      </c>
      <c r="I59" s="96" t="s">
        <v>692</v>
      </c>
      <c r="J59" s="278">
        <v>7500</v>
      </c>
      <c r="K59" s="288">
        <v>40000</v>
      </c>
      <c r="L59" s="270">
        <f>H59-J59-K59</f>
        <v>102378</v>
      </c>
      <c r="P59" t="s">
        <v>693</v>
      </c>
    </row>
    <row r="60" spans="1:16" x14ac:dyDescent="0.35">
      <c r="A60" s="283" t="s">
        <v>556</v>
      </c>
      <c r="B60" s="284">
        <v>51</v>
      </c>
      <c r="C60" s="284"/>
      <c r="D60" s="285" t="s">
        <v>694</v>
      </c>
      <c r="E60" s="285" t="s">
        <v>695</v>
      </c>
      <c r="F60" s="286" t="s">
        <v>543</v>
      </c>
      <c r="H60" s="244">
        <v>7487</v>
      </c>
      <c r="I60" s="96" t="s">
        <v>696</v>
      </c>
      <c r="J60" s="268"/>
      <c r="K60" s="269">
        <f>H60</f>
        <v>7487</v>
      </c>
      <c r="L60" s="272"/>
      <c r="N60" s="263">
        <f>K60</f>
        <v>7487</v>
      </c>
    </row>
    <row r="61" spans="1:16" x14ac:dyDescent="0.35">
      <c r="A61" s="283" t="s">
        <v>556</v>
      </c>
      <c r="B61" s="284">
        <v>52</v>
      </c>
      <c r="C61" s="284"/>
      <c r="D61" s="285" t="s">
        <v>697</v>
      </c>
      <c r="E61" s="285" t="s">
        <v>698</v>
      </c>
      <c r="F61" s="286" t="s">
        <v>543</v>
      </c>
      <c r="H61" s="244">
        <v>12447</v>
      </c>
      <c r="I61" s="96" t="s">
        <v>699</v>
      </c>
      <c r="J61" s="268"/>
      <c r="K61" s="281"/>
      <c r="L61" s="270">
        <f>H61</f>
        <v>12447</v>
      </c>
    </row>
    <row r="62" spans="1:16" x14ac:dyDescent="0.35">
      <c r="A62" s="283" t="s">
        <v>556</v>
      </c>
      <c r="B62" s="284">
        <v>53</v>
      </c>
      <c r="C62" s="284"/>
      <c r="D62" s="285" t="s">
        <v>700</v>
      </c>
      <c r="E62" s="285" t="s">
        <v>701</v>
      </c>
      <c r="F62" s="286" t="s">
        <v>543</v>
      </c>
      <c r="H62" s="244">
        <v>8110</v>
      </c>
      <c r="I62" s="96" t="s">
        <v>702</v>
      </c>
      <c r="J62" s="268"/>
      <c r="K62" s="281"/>
      <c r="L62" s="270">
        <f>H62</f>
        <v>8110</v>
      </c>
    </row>
    <row r="63" spans="1:16" x14ac:dyDescent="0.35">
      <c r="A63" s="283" t="s">
        <v>556</v>
      </c>
      <c r="B63" s="284">
        <v>54</v>
      </c>
      <c r="C63" s="284"/>
      <c r="D63" s="285" t="s">
        <v>703</v>
      </c>
      <c r="E63" s="285" t="s">
        <v>704</v>
      </c>
      <c r="F63" s="286" t="s">
        <v>543</v>
      </c>
      <c r="H63" s="244">
        <v>26350</v>
      </c>
      <c r="I63" s="96" t="s">
        <v>705</v>
      </c>
      <c r="J63" s="268"/>
      <c r="K63" s="269">
        <f>H63</f>
        <v>26350</v>
      </c>
      <c r="L63" s="272"/>
      <c r="N63" s="263">
        <f>K63</f>
        <v>26350</v>
      </c>
    </row>
    <row r="64" spans="1:16" x14ac:dyDescent="0.35">
      <c r="A64" s="283" t="s">
        <v>556</v>
      </c>
      <c r="B64" s="284">
        <v>55</v>
      </c>
      <c r="C64" s="265"/>
      <c r="D64" s="285" t="s">
        <v>672</v>
      </c>
      <c r="E64" s="285" t="s">
        <v>706</v>
      </c>
      <c r="F64" s="286" t="s">
        <v>543</v>
      </c>
      <c r="H64" s="244">
        <v>978065</v>
      </c>
      <c r="I64" s="96" t="s">
        <v>674</v>
      </c>
      <c r="J64" s="278">
        <v>50000</v>
      </c>
      <c r="K64" s="287">
        <f>350000+10000</f>
        <v>360000</v>
      </c>
      <c r="L64" s="270">
        <f>H64-K64-J64</f>
        <v>568065</v>
      </c>
    </row>
    <row r="65" spans="1:14" x14ac:dyDescent="0.35">
      <c r="A65" s="283" t="s">
        <v>556</v>
      </c>
      <c r="B65" s="284">
        <v>56</v>
      </c>
      <c r="C65" s="284"/>
      <c r="D65" s="285" t="s">
        <v>707</v>
      </c>
      <c r="E65" s="285" t="s">
        <v>708</v>
      </c>
      <c r="F65" s="286" t="s">
        <v>543</v>
      </c>
      <c r="H65" s="244">
        <v>145963</v>
      </c>
      <c r="I65" s="96" t="s">
        <v>709</v>
      </c>
      <c r="J65" s="278">
        <v>20000</v>
      </c>
      <c r="K65" s="287">
        <v>45000</v>
      </c>
      <c r="L65" s="270">
        <f>H65-J65-K65</f>
        <v>80963</v>
      </c>
    </row>
    <row r="66" spans="1:14" x14ac:dyDescent="0.35">
      <c r="A66" s="283" t="s">
        <v>556</v>
      </c>
      <c r="B66" s="284">
        <v>57</v>
      </c>
      <c r="C66" s="284"/>
      <c r="D66" s="285" t="s">
        <v>710</v>
      </c>
      <c r="E66" s="285" t="s">
        <v>711</v>
      </c>
      <c r="F66" s="286" t="s">
        <v>543</v>
      </c>
      <c r="H66" s="244">
        <v>68734</v>
      </c>
      <c r="I66" s="96" t="s">
        <v>712</v>
      </c>
      <c r="J66" s="279">
        <v>10000</v>
      </c>
      <c r="K66" s="287">
        <v>15000</v>
      </c>
      <c r="L66" s="270">
        <f>H66-J66-K66</f>
        <v>43734</v>
      </c>
    </row>
    <row r="67" spans="1:14" x14ac:dyDescent="0.35">
      <c r="A67" s="264" t="s">
        <v>556</v>
      </c>
      <c r="B67" s="265">
        <v>58</v>
      </c>
      <c r="C67" s="265"/>
      <c r="D67" s="266" t="s">
        <v>713</v>
      </c>
      <c r="E67" s="266" t="s">
        <v>714</v>
      </c>
      <c r="F67" s="267" t="s">
        <v>542</v>
      </c>
      <c r="H67" s="244">
        <v>61493</v>
      </c>
      <c r="I67" s="96" t="s">
        <v>715</v>
      </c>
      <c r="J67" s="278">
        <v>3000</v>
      </c>
      <c r="K67" s="288">
        <v>10000</v>
      </c>
      <c r="L67" s="270">
        <f>H67-J67-K67</f>
        <v>48493</v>
      </c>
    </row>
    <row r="68" spans="1:14" x14ac:dyDescent="0.35">
      <c r="A68" s="264" t="s">
        <v>556</v>
      </c>
      <c r="B68" s="265">
        <v>59</v>
      </c>
      <c r="C68" s="265"/>
      <c r="D68" s="266" t="s">
        <v>716</v>
      </c>
      <c r="E68" s="266" t="s">
        <v>717</v>
      </c>
      <c r="F68" s="267" t="s">
        <v>542</v>
      </c>
      <c r="H68" s="244">
        <v>107074</v>
      </c>
      <c r="I68" s="96" t="s">
        <v>718</v>
      </c>
      <c r="J68" s="278">
        <v>5500</v>
      </c>
      <c r="K68" s="288">
        <v>16000</v>
      </c>
      <c r="L68" s="270">
        <f>H68-J68-K68</f>
        <v>85574</v>
      </c>
    </row>
    <row r="69" spans="1:14" x14ac:dyDescent="0.35">
      <c r="A69" s="283" t="s">
        <v>556</v>
      </c>
      <c r="B69" s="284">
        <v>60</v>
      </c>
      <c r="C69" s="284"/>
      <c r="D69" s="285" t="s">
        <v>719</v>
      </c>
      <c r="E69" s="285" t="s">
        <v>720</v>
      </c>
      <c r="F69" s="286" t="s">
        <v>543</v>
      </c>
      <c r="H69" s="244">
        <v>148668</v>
      </c>
      <c r="I69" s="96" t="s">
        <v>721</v>
      </c>
      <c r="J69" s="278">
        <v>7500</v>
      </c>
      <c r="K69" s="288">
        <v>22000</v>
      </c>
      <c r="L69" s="270">
        <f>H69-J69-K69</f>
        <v>119168</v>
      </c>
    </row>
    <row r="70" spans="1:14" x14ac:dyDescent="0.35">
      <c r="A70" s="283" t="s">
        <v>556</v>
      </c>
      <c r="B70" s="284">
        <v>61</v>
      </c>
      <c r="C70" s="284"/>
      <c r="D70" s="285" t="s">
        <v>722</v>
      </c>
      <c r="E70" s="285" t="s">
        <v>162</v>
      </c>
      <c r="F70" s="286" t="s">
        <v>543</v>
      </c>
      <c r="H70" s="244">
        <v>275790</v>
      </c>
      <c r="I70" s="96" t="s">
        <v>723</v>
      </c>
      <c r="J70" s="278">
        <v>40000</v>
      </c>
      <c r="K70" s="269">
        <f>H70-J70</f>
        <v>235790</v>
      </c>
      <c r="L70" s="272"/>
      <c r="N70" s="263">
        <f>K70</f>
        <v>235790</v>
      </c>
    </row>
    <row r="71" spans="1:14" x14ac:dyDescent="0.35">
      <c r="A71" s="264" t="s">
        <v>556</v>
      </c>
      <c r="B71" s="265">
        <v>62</v>
      </c>
      <c r="C71" s="265"/>
      <c r="D71" s="266" t="s">
        <v>724</v>
      </c>
      <c r="E71" s="266" t="s">
        <v>725</v>
      </c>
      <c r="F71" s="267" t="s">
        <v>542</v>
      </c>
      <c r="H71" s="244">
        <v>22256</v>
      </c>
      <c r="I71" s="96" t="s">
        <v>726</v>
      </c>
      <c r="J71" s="268"/>
      <c r="K71" s="281"/>
      <c r="L71" s="270">
        <f>H71</f>
        <v>22256</v>
      </c>
    </row>
    <row r="72" spans="1:14" x14ac:dyDescent="0.35">
      <c r="A72" s="283" t="s">
        <v>556</v>
      </c>
      <c r="B72" s="284">
        <v>63</v>
      </c>
      <c r="C72" s="284"/>
      <c r="D72" s="285" t="s">
        <v>727</v>
      </c>
      <c r="E72" s="285" t="s">
        <v>728</v>
      </c>
      <c r="F72" s="286" t="s">
        <v>543</v>
      </c>
      <c r="H72" s="244">
        <v>9889</v>
      </c>
      <c r="I72" s="96" t="s">
        <v>729</v>
      </c>
      <c r="J72" s="268"/>
      <c r="K72" s="281"/>
      <c r="L72" s="270">
        <f>H72</f>
        <v>9889</v>
      </c>
    </row>
    <row r="73" spans="1:14" x14ac:dyDescent="0.35">
      <c r="A73" s="283" t="s">
        <v>556</v>
      </c>
      <c r="B73" s="284">
        <v>64</v>
      </c>
      <c r="C73" s="284"/>
      <c r="D73" s="285" t="s">
        <v>730</v>
      </c>
      <c r="E73" s="285" t="s">
        <v>731</v>
      </c>
      <c r="F73" s="286" t="s">
        <v>543</v>
      </c>
      <c r="H73" s="244">
        <v>9943</v>
      </c>
      <c r="I73" s="96" t="s">
        <v>721</v>
      </c>
      <c r="J73" s="268"/>
      <c r="K73" s="287">
        <v>5000</v>
      </c>
      <c r="L73" s="270">
        <f>H73-K73</f>
        <v>4943</v>
      </c>
    </row>
    <row r="74" spans="1:14" x14ac:dyDescent="0.35">
      <c r="A74" s="283" t="s">
        <v>556</v>
      </c>
      <c r="B74" s="284">
        <v>65</v>
      </c>
      <c r="C74" s="284"/>
      <c r="D74" s="285" t="s">
        <v>732</v>
      </c>
      <c r="E74" s="285" t="s">
        <v>733</v>
      </c>
      <c r="F74" s="286" t="s">
        <v>543</v>
      </c>
      <c r="H74" s="244">
        <v>21500</v>
      </c>
      <c r="I74" s="96" t="s">
        <v>734</v>
      </c>
      <c r="J74" s="268"/>
      <c r="K74" s="281"/>
      <c r="L74" s="270">
        <f>H74</f>
        <v>21500</v>
      </c>
    </row>
    <row r="75" spans="1:14" x14ac:dyDescent="0.35">
      <c r="A75" s="283" t="s">
        <v>556</v>
      </c>
      <c r="B75" s="284">
        <v>66</v>
      </c>
      <c r="C75" s="284"/>
      <c r="D75" s="285" t="s">
        <v>735</v>
      </c>
      <c r="E75" s="285" t="s">
        <v>736</v>
      </c>
      <c r="F75" s="286" t="s">
        <v>543</v>
      </c>
      <c r="H75" s="244">
        <v>7000</v>
      </c>
      <c r="I75" s="96" t="s">
        <v>737</v>
      </c>
      <c r="J75" s="268"/>
      <c r="K75" s="281"/>
      <c r="L75" s="270">
        <f>H75</f>
        <v>7000</v>
      </c>
    </row>
    <row r="76" spans="1:14" x14ac:dyDescent="0.35">
      <c r="A76" s="283" t="s">
        <v>556</v>
      </c>
      <c r="B76" s="284">
        <v>67</v>
      </c>
      <c r="C76" s="284"/>
      <c r="D76" s="285" t="s">
        <v>738</v>
      </c>
      <c r="E76" s="285" t="s">
        <v>739</v>
      </c>
      <c r="F76" s="286" t="s">
        <v>543</v>
      </c>
      <c r="H76" s="244">
        <v>97225</v>
      </c>
      <c r="I76" s="96" t="s">
        <v>740</v>
      </c>
      <c r="J76" s="279">
        <v>10000</v>
      </c>
      <c r="K76" s="269">
        <f>H76-J76</f>
        <v>87225</v>
      </c>
      <c r="L76" s="272"/>
      <c r="N76" s="263">
        <f>K76</f>
        <v>87225</v>
      </c>
    </row>
    <row r="77" spans="1:14" x14ac:dyDescent="0.35">
      <c r="A77" s="283" t="s">
        <v>556</v>
      </c>
      <c r="B77" s="284">
        <v>68</v>
      </c>
      <c r="C77" s="284"/>
      <c r="D77" s="285" t="s">
        <v>741</v>
      </c>
      <c r="E77" s="285" t="s">
        <v>742</v>
      </c>
      <c r="F77" s="286" t="s">
        <v>543</v>
      </c>
      <c r="H77" s="244">
        <v>17750</v>
      </c>
      <c r="I77" s="96" t="s">
        <v>743</v>
      </c>
      <c r="J77" s="268"/>
      <c r="K77" s="281"/>
      <c r="L77" s="270">
        <f>H77</f>
        <v>17750</v>
      </c>
    </row>
    <row r="78" spans="1:14" x14ac:dyDescent="0.35">
      <c r="A78" s="283" t="s">
        <v>556</v>
      </c>
      <c r="B78" s="284">
        <v>69</v>
      </c>
      <c r="C78" s="284"/>
      <c r="D78" s="285" t="s">
        <v>744</v>
      </c>
      <c r="E78" s="285" t="s">
        <v>745</v>
      </c>
      <c r="F78" s="286" t="s">
        <v>543</v>
      </c>
      <c r="H78" s="244">
        <v>40000</v>
      </c>
      <c r="I78" s="96" t="s">
        <v>655</v>
      </c>
      <c r="J78" s="268"/>
      <c r="K78" s="269">
        <f>H78</f>
        <v>40000</v>
      </c>
      <c r="L78" s="272"/>
      <c r="N78" s="263">
        <f>K78</f>
        <v>40000</v>
      </c>
    </row>
    <row r="79" spans="1:14" x14ac:dyDescent="0.35">
      <c r="A79" s="283" t="s">
        <v>556</v>
      </c>
      <c r="B79" s="284">
        <v>70</v>
      </c>
      <c r="C79" s="284"/>
      <c r="D79" s="285" t="s">
        <v>746</v>
      </c>
      <c r="E79" s="285" t="s">
        <v>747</v>
      </c>
      <c r="F79" s="286" t="s">
        <v>543</v>
      </c>
      <c r="H79" s="244">
        <v>7500</v>
      </c>
      <c r="I79" s="96" t="s">
        <v>748</v>
      </c>
      <c r="J79" s="268"/>
      <c r="K79" s="269">
        <f>H79</f>
        <v>7500</v>
      </c>
      <c r="L79" s="272"/>
      <c r="N79" s="263">
        <f>K79</f>
        <v>7500</v>
      </c>
    </row>
    <row r="80" spans="1:14" x14ac:dyDescent="0.35">
      <c r="A80" s="283" t="s">
        <v>556</v>
      </c>
      <c r="B80" s="284">
        <v>71</v>
      </c>
      <c r="C80" s="284"/>
      <c r="D80" s="285" t="s">
        <v>749</v>
      </c>
      <c r="E80" s="285" t="s">
        <v>750</v>
      </c>
      <c r="F80" s="286" t="s">
        <v>543</v>
      </c>
      <c r="H80" s="244">
        <v>21500</v>
      </c>
      <c r="I80" s="96" t="s">
        <v>751</v>
      </c>
      <c r="J80" s="268"/>
      <c r="K80" s="281"/>
      <c r="L80" s="270">
        <f>H80</f>
        <v>21500</v>
      </c>
    </row>
    <row r="81" spans="1:14" x14ac:dyDescent="0.35">
      <c r="A81" s="264" t="s">
        <v>556</v>
      </c>
      <c r="B81" s="265">
        <v>72</v>
      </c>
      <c r="C81" s="265"/>
      <c r="D81" s="266" t="s">
        <v>752</v>
      </c>
      <c r="E81" s="266" t="s">
        <v>753</v>
      </c>
      <c r="F81" s="267" t="s">
        <v>542</v>
      </c>
      <c r="H81" s="244">
        <v>2950</v>
      </c>
      <c r="I81" s="96" t="s">
        <v>754</v>
      </c>
      <c r="J81" s="268"/>
      <c r="K81" s="281"/>
      <c r="L81" s="270">
        <f>H81</f>
        <v>2950</v>
      </c>
    </row>
    <row r="82" spans="1:14" x14ac:dyDescent="0.35">
      <c r="A82" s="264" t="s">
        <v>556</v>
      </c>
      <c r="B82" s="265">
        <v>73</v>
      </c>
      <c r="C82" s="265"/>
      <c r="D82" s="266" t="s">
        <v>755</v>
      </c>
      <c r="E82" s="266" t="s">
        <v>756</v>
      </c>
      <c r="F82" s="267" t="s">
        <v>542</v>
      </c>
      <c r="H82" s="244">
        <v>16000</v>
      </c>
      <c r="I82" s="96" t="s">
        <v>757</v>
      </c>
      <c r="J82" s="268"/>
      <c r="K82" s="269">
        <f>H82</f>
        <v>16000</v>
      </c>
      <c r="L82" s="272"/>
      <c r="N82" s="263">
        <f>K82</f>
        <v>16000</v>
      </c>
    </row>
    <row r="83" spans="1:14" x14ac:dyDescent="0.35">
      <c r="A83" s="264" t="s">
        <v>556</v>
      </c>
      <c r="B83" s="265">
        <v>74</v>
      </c>
      <c r="C83" s="265"/>
      <c r="D83" s="266" t="s">
        <v>758</v>
      </c>
      <c r="E83" s="266" t="s">
        <v>759</v>
      </c>
      <c r="F83" s="267" t="s">
        <v>542</v>
      </c>
      <c r="H83" s="244">
        <v>50000</v>
      </c>
      <c r="I83" s="96" t="s">
        <v>760</v>
      </c>
      <c r="J83" s="268"/>
      <c r="K83" s="281"/>
      <c r="L83" s="270">
        <f>H83</f>
        <v>50000</v>
      </c>
    </row>
    <row r="84" spans="1:14" x14ac:dyDescent="0.35">
      <c r="A84" s="289"/>
      <c r="B84" s="290">
        <v>75</v>
      </c>
      <c r="C84" s="290"/>
      <c r="D84" s="291" t="s">
        <v>761</v>
      </c>
      <c r="E84" s="291" t="s">
        <v>762</v>
      </c>
      <c r="F84" s="292"/>
      <c r="H84" s="244">
        <v>65000</v>
      </c>
      <c r="I84" s="96" t="s">
        <v>763</v>
      </c>
      <c r="J84" s="268"/>
      <c r="K84" s="288">
        <v>13000</v>
      </c>
      <c r="L84" s="270">
        <f>H84-K84</f>
        <v>52000</v>
      </c>
    </row>
    <row r="85" spans="1:14" ht="15" thickBot="1" x14ac:dyDescent="0.4">
      <c r="A85" s="293"/>
      <c r="B85" s="294"/>
      <c r="C85" s="294">
        <v>32</v>
      </c>
      <c r="D85" s="295"/>
      <c r="E85" s="295"/>
      <c r="F85" s="296"/>
      <c r="J85" s="268"/>
      <c r="K85" s="281"/>
      <c r="L85" s="272"/>
    </row>
    <row r="86" spans="1:14" x14ac:dyDescent="0.35">
      <c r="J86" s="268"/>
      <c r="K86" s="281"/>
      <c r="L86" s="272"/>
    </row>
    <row r="87" spans="1:14" x14ac:dyDescent="0.35">
      <c r="C87" s="96">
        <v>40</v>
      </c>
      <c r="D87" t="s">
        <v>764</v>
      </c>
      <c r="E87" t="s">
        <v>765</v>
      </c>
      <c r="F87" s="93" t="s">
        <v>543</v>
      </c>
      <c r="G87" s="96"/>
      <c r="H87" s="244">
        <v>310000</v>
      </c>
      <c r="I87" s="96" t="s">
        <v>633</v>
      </c>
      <c r="J87" s="278">
        <v>90000</v>
      </c>
      <c r="K87" s="269">
        <f>H87-J87</f>
        <v>220000</v>
      </c>
      <c r="L87" s="272"/>
      <c r="N87" s="263">
        <f>K87</f>
        <v>220000</v>
      </c>
    </row>
    <row r="88" spans="1:14" x14ac:dyDescent="0.35">
      <c r="C88" s="96">
        <v>39</v>
      </c>
      <c r="D88" t="s">
        <v>766</v>
      </c>
      <c r="E88" t="s">
        <v>767</v>
      </c>
      <c r="F88" s="93" t="s">
        <v>543</v>
      </c>
      <c r="G88" s="96"/>
      <c r="H88" s="244">
        <v>20000</v>
      </c>
      <c r="I88" s="96" t="s">
        <v>589</v>
      </c>
      <c r="J88" s="268"/>
      <c r="K88" s="281"/>
      <c r="L88" s="270">
        <f>H88</f>
        <v>20000</v>
      </c>
    </row>
    <row r="89" spans="1:14" x14ac:dyDescent="0.35">
      <c r="D89" t="s">
        <v>768</v>
      </c>
      <c r="E89" s="297" t="s">
        <v>769</v>
      </c>
      <c r="F89" s="93" t="s">
        <v>542</v>
      </c>
      <c r="G89" s="96"/>
      <c r="H89" s="244">
        <v>15000</v>
      </c>
      <c r="I89" s="96" t="s">
        <v>770</v>
      </c>
      <c r="J89" s="268"/>
      <c r="K89" s="281"/>
      <c r="L89" s="270">
        <f>H89</f>
        <v>15000</v>
      </c>
    </row>
    <row r="90" spans="1:14" x14ac:dyDescent="0.35">
      <c r="C90" s="96">
        <v>47</v>
      </c>
      <c r="D90" t="s">
        <v>771</v>
      </c>
      <c r="E90" t="s">
        <v>56</v>
      </c>
      <c r="F90" s="93" t="s">
        <v>543</v>
      </c>
      <c r="G90" s="96"/>
      <c r="H90" s="244">
        <v>25000</v>
      </c>
      <c r="I90" s="96" t="s">
        <v>56</v>
      </c>
      <c r="J90" s="278">
        <f>H90*50%</f>
        <v>12500</v>
      </c>
      <c r="K90" s="287">
        <f>H90-J90</f>
        <v>12500</v>
      </c>
      <c r="L90" s="270"/>
    </row>
    <row r="91" spans="1:14" x14ac:dyDescent="0.35">
      <c r="C91" s="96">
        <v>46</v>
      </c>
      <c r="D91" t="s">
        <v>772</v>
      </c>
      <c r="E91" s="297" t="s">
        <v>773</v>
      </c>
      <c r="F91" s="93" t="s">
        <v>543</v>
      </c>
      <c r="G91" s="96"/>
      <c r="H91" s="244">
        <v>2500</v>
      </c>
      <c r="I91" s="96" t="s">
        <v>664</v>
      </c>
      <c r="J91" s="268"/>
      <c r="K91" s="281"/>
      <c r="L91" s="270">
        <f>H91</f>
        <v>2500</v>
      </c>
    </row>
    <row r="92" spans="1:14" x14ac:dyDescent="0.35">
      <c r="C92" s="96">
        <v>55</v>
      </c>
      <c r="D92" t="s">
        <v>774</v>
      </c>
      <c r="E92" t="s">
        <v>775</v>
      </c>
      <c r="F92" s="93" t="s">
        <v>543</v>
      </c>
      <c r="G92" s="96"/>
      <c r="H92" s="298" t="s">
        <v>56</v>
      </c>
      <c r="I92" s="96" t="s">
        <v>56</v>
      </c>
      <c r="J92" s="271"/>
      <c r="K92" s="282"/>
      <c r="L92" s="299"/>
    </row>
    <row r="93" spans="1:14" x14ac:dyDescent="0.35">
      <c r="G93" s="96"/>
      <c r="H93" s="298"/>
      <c r="J93" s="300"/>
      <c r="K93" s="301"/>
      <c r="L93" s="302"/>
    </row>
    <row r="94" spans="1:14" x14ac:dyDescent="0.35">
      <c r="D94" t="s">
        <v>776</v>
      </c>
      <c r="G94" s="96"/>
      <c r="H94" s="298">
        <v>105000</v>
      </c>
      <c r="J94" s="303">
        <v>105000</v>
      </c>
      <c r="K94" s="301"/>
      <c r="L94" s="302"/>
    </row>
    <row r="95" spans="1:14" x14ac:dyDescent="0.35">
      <c r="D95" t="s">
        <v>777</v>
      </c>
      <c r="G95" s="96"/>
      <c r="H95" s="298">
        <v>25000</v>
      </c>
      <c r="J95" s="300"/>
      <c r="K95" s="304">
        <v>25000</v>
      </c>
      <c r="L95" s="302"/>
    </row>
    <row r="96" spans="1:14" x14ac:dyDescent="0.35">
      <c r="D96" t="s">
        <v>778</v>
      </c>
      <c r="G96" s="96"/>
      <c r="H96" s="298">
        <v>600000</v>
      </c>
      <c r="J96" s="300"/>
      <c r="K96" s="304">
        <v>600000</v>
      </c>
      <c r="L96" s="302"/>
    </row>
    <row r="97" spans="3:14" ht="15" thickBot="1" x14ac:dyDescent="0.4">
      <c r="C97" s="96">
        <v>49</v>
      </c>
      <c r="E97" s="297"/>
      <c r="G97" s="96"/>
      <c r="J97" s="305"/>
      <c r="K97" s="306"/>
      <c r="L97" s="307"/>
    </row>
    <row r="98" spans="3:14" ht="15" thickBot="1" x14ac:dyDescent="0.4">
      <c r="C98" s="96">
        <v>52</v>
      </c>
      <c r="E98" s="297"/>
      <c r="J98" s="308">
        <f>SUM(J9:J97)</f>
        <v>1054000</v>
      </c>
      <c r="K98" s="309">
        <f>SUM(K9:K97)</f>
        <v>7945778</v>
      </c>
      <c r="L98" s="310">
        <f>SUM(L9:L97)</f>
        <v>4503150</v>
      </c>
      <c r="N98" s="311">
        <f>SUM(N9:N92)</f>
        <v>2588725</v>
      </c>
    </row>
    <row r="99" spans="3:14" ht="15" thickBot="1" x14ac:dyDescent="0.4">
      <c r="C99" s="96">
        <v>58</v>
      </c>
      <c r="E99" s="297"/>
      <c r="J99" s="312">
        <f>J98/H101</f>
        <v>7.805714434676686E-2</v>
      </c>
      <c r="K99" s="313">
        <f>K98/H101</f>
        <v>0.5884485202024331</v>
      </c>
      <c r="L99" s="314">
        <f>L98/H101</f>
        <v>0.33349433545079998</v>
      </c>
      <c r="N99" s="315">
        <f>N98/H101</f>
        <v>0.19171582637484255</v>
      </c>
    </row>
    <row r="100" spans="3:14" x14ac:dyDescent="0.35">
      <c r="C100" s="96">
        <v>54</v>
      </c>
      <c r="E100" s="297"/>
    </row>
    <row r="101" spans="3:14" x14ac:dyDescent="0.35">
      <c r="C101" s="96">
        <v>56</v>
      </c>
      <c r="E101" s="297"/>
      <c r="H101" s="244">
        <f>SUM(H9:H97)</f>
        <v>13502928</v>
      </c>
      <c r="J101" s="263">
        <f>SUM(J98:L98)</f>
        <v>13502928</v>
      </c>
    </row>
    <row r="102" spans="3:14" x14ac:dyDescent="0.35">
      <c r="C102" s="96">
        <v>51</v>
      </c>
      <c r="J102" s="263">
        <f>J101-H101</f>
        <v>0</v>
      </c>
    </row>
  </sheetData>
  <autoFilter ref="A8:F103" xr:uid="{2DF8AC23-41DB-4DAA-B138-CA33C36C494E}">
    <filterColumn colId="0" showButton="0"/>
  </autoFilter>
  <mergeCells count="1">
    <mergeCell ref="A8:B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6949-2379-486A-BF4E-63A22C8D8B54}">
  <sheetPr>
    <tabColor rgb="FF00B050"/>
  </sheetPr>
  <dimension ref="A1:H49"/>
  <sheetViews>
    <sheetView workbookViewId="0">
      <selection activeCell="T14" sqref="T14"/>
    </sheetView>
  </sheetViews>
  <sheetFormatPr defaultRowHeight="14.5" x14ac:dyDescent="0.35"/>
  <cols>
    <col min="1" max="1" width="22.81640625" customWidth="1"/>
    <col min="2" max="2" width="15.1796875" customWidth="1"/>
    <col min="3" max="3" width="18.1796875" customWidth="1"/>
    <col min="4" max="4" width="17.453125" customWidth="1"/>
    <col min="5" max="8" width="7.453125" customWidth="1"/>
  </cols>
  <sheetData>
    <row r="1" spans="1:8" ht="15" customHeight="1" x14ac:dyDescent="0.35">
      <c r="A1" s="590" t="s">
        <v>779</v>
      </c>
      <c r="B1" s="590"/>
      <c r="C1" s="590"/>
      <c r="D1" s="590"/>
      <c r="E1" s="590"/>
      <c r="F1" s="590"/>
      <c r="G1" s="590"/>
      <c r="H1" s="590"/>
    </row>
    <row r="2" spans="1:8" ht="15" customHeight="1" x14ac:dyDescent="0.35">
      <c r="A2" s="590"/>
      <c r="B2" s="590"/>
      <c r="C2" s="590"/>
      <c r="D2" s="590"/>
      <c r="E2" s="590"/>
      <c r="F2" s="590"/>
      <c r="G2" s="590"/>
      <c r="H2" s="590"/>
    </row>
    <row r="3" spans="1:8" ht="26.25" customHeight="1" x14ac:dyDescent="0.35">
      <c r="A3" s="591" t="s">
        <v>780</v>
      </c>
      <c r="B3" s="592"/>
      <c r="C3" s="595" t="s">
        <v>781</v>
      </c>
      <c r="D3" s="596"/>
      <c r="E3" s="596"/>
      <c r="F3" s="596"/>
      <c r="G3" s="596"/>
      <c r="H3" s="596"/>
    </row>
    <row r="4" spans="1:8" ht="15" thickBot="1" x14ac:dyDescent="0.4">
      <c r="A4" s="593"/>
      <c r="B4" s="594"/>
      <c r="C4" s="597"/>
      <c r="D4" s="598"/>
      <c r="E4" s="598"/>
      <c r="F4" s="598"/>
      <c r="G4" s="598"/>
      <c r="H4" s="598"/>
    </row>
    <row r="5" spans="1:8" ht="45" customHeight="1" thickTop="1" x14ac:dyDescent="0.35">
      <c r="A5" s="599" t="s">
        <v>782</v>
      </c>
      <c r="B5" s="602" t="s">
        <v>783</v>
      </c>
      <c r="C5" s="605" t="s">
        <v>784</v>
      </c>
      <c r="D5" s="608" t="s">
        <v>551</v>
      </c>
      <c r="E5" s="611" t="s">
        <v>785</v>
      </c>
      <c r="F5" s="612"/>
      <c r="G5" s="612"/>
      <c r="H5" s="613"/>
    </row>
    <row r="6" spans="1:8" x14ac:dyDescent="0.35">
      <c r="A6" s="600"/>
      <c r="B6" s="603"/>
      <c r="C6" s="606"/>
      <c r="D6" s="609"/>
      <c r="E6" s="614">
        <v>1</v>
      </c>
      <c r="F6" s="616">
        <v>2</v>
      </c>
      <c r="G6" s="619">
        <v>3</v>
      </c>
      <c r="H6" s="621">
        <v>4</v>
      </c>
    </row>
    <row r="7" spans="1:8" ht="15" thickBot="1" x14ac:dyDescent="0.4">
      <c r="A7" s="601"/>
      <c r="B7" s="604"/>
      <c r="C7" s="607"/>
      <c r="D7" s="610"/>
      <c r="E7" s="615"/>
      <c r="F7" s="617"/>
      <c r="G7" s="620"/>
      <c r="H7" s="622"/>
    </row>
    <row r="8" spans="1:8" x14ac:dyDescent="0.35">
      <c r="A8" s="109" t="s">
        <v>786</v>
      </c>
      <c r="B8" s="110">
        <v>5.85</v>
      </c>
      <c r="C8" s="111" t="s">
        <v>218</v>
      </c>
      <c r="D8" s="112" t="s">
        <v>787</v>
      </c>
      <c r="E8" s="113"/>
      <c r="F8" s="113"/>
      <c r="G8" s="113">
        <v>0.2</v>
      </c>
      <c r="H8" s="113"/>
    </row>
    <row r="9" spans="1:8" x14ac:dyDescent="0.35">
      <c r="A9" s="109"/>
      <c r="B9" s="114"/>
      <c r="C9" s="111"/>
      <c r="D9" s="115"/>
      <c r="E9" s="116"/>
      <c r="F9" s="116"/>
      <c r="G9" s="116"/>
      <c r="H9" s="116"/>
    </row>
    <row r="10" spans="1:8" x14ac:dyDescent="0.35">
      <c r="A10" s="109"/>
      <c r="B10" s="114"/>
      <c r="C10" s="111"/>
      <c r="D10" s="115"/>
      <c r="E10" s="116"/>
      <c r="F10" s="116"/>
      <c r="G10" s="116"/>
      <c r="H10" s="116"/>
    </row>
    <row r="11" spans="1:8" x14ac:dyDescent="0.35">
      <c r="A11" s="109"/>
      <c r="B11" s="114"/>
      <c r="C11" s="111"/>
      <c r="D11" s="115"/>
      <c r="E11" s="116"/>
      <c r="F11" s="116"/>
      <c r="G11" s="116"/>
      <c r="H11" s="116"/>
    </row>
    <row r="12" spans="1:8" x14ac:dyDescent="0.35">
      <c r="A12" s="109"/>
      <c r="B12" s="114"/>
      <c r="C12" s="111"/>
      <c r="D12" s="115"/>
      <c r="E12" s="116"/>
      <c r="F12" s="116"/>
      <c r="G12" s="116"/>
      <c r="H12" s="116"/>
    </row>
    <row r="13" spans="1:8" x14ac:dyDescent="0.35">
      <c r="A13" s="109"/>
      <c r="B13" s="114"/>
      <c r="C13" s="111"/>
      <c r="D13" s="115"/>
      <c r="E13" s="116"/>
      <c r="F13" s="116"/>
      <c r="G13" s="116"/>
      <c r="H13" s="116"/>
    </row>
    <row r="14" spans="1:8" x14ac:dyDescent="0.35">
      <c r="A14" s="109"/>
      <c r="B14" s="114"/>
      <c r="C14" s="111"/>
      <c r="D14" s="115"/>
      <c r="E14" s="116"/>
      <c r="F14" s="116"/>
      <c r="G14" s="116"/>
      <c r="H14" s="116"/>
    </row>
    <row r="15" spans="1:8" x14ac:dyDescent="0.35">
      <c r="A15" s="109"/>
      <c r="B15" s="114"/>
      <c r="C15" s="111"/>
      <c r="D15" s="115"/>
      <c r="E15" s="116"/>
      <c r="F15" s="116"/>
      <c r="G15" s="116"/>
      <c r="H15" s="116"/>
    </row>
    <row r="16" spans="1:8" x14ac:dyDescent="0.35">
      <c r="A16" s="109"/>
      <c r="B16" s="114"/>
      <c r="C16" s="111"/>
      <c r="D16" s="115"/>
      <c r="E16" s="116"/>
      <c r="F16" s="116"/>
      <c r="G16" s="116"/>
      <c r="H16" s="116"/>
    </row>
    <row r="17" spans="1:8" x14ac:dyDescent="0.35">
      <c r="A17" s="109"/>
      <c r="B17" s="114"/>
      <c r="C17" s="111"/>
      <c r="D17" s="115"/>
      <c r="E17" s="116"/>
      <c r="F17" s="116"/>
      <c r="G17" s="116"/>
      <c r="H17" s="116"/>
    </row>
    <row r="18" spans="1:8" x14ac:dyDescent="0.35">
      <c r="A18" s="109"/>
      <c r="B18" s="114"/>
      <c r="C18" s="111"/>
      <c r="D18" s="115"/>
      <c r="E18" s="116"/>
      <c r="F18" s="116"/>
      <c r="G18" s="116"/>
      <c r="H18" s="116"/>
    </row>
    <row r="19" spans="1:8" x14ac:dyDescent="0.35">
      <c r="A19" s="109"/>
      <c r="B19" s="114"/>
      <c r="C19" s="111"/>
      <c r="D19" s="115"/>
      <c r="E19" s="116"/>
      <c r="F19" s="116"/>
      <c r="G19" s="116"/>
      <c r="H19" s="116"/>
    </row>
    <row r="20" spans="1:8" x14ac:dyDescent="0.35">
      <c r="A20" s="109"/>
      <c r="B20" s="114"/>
      <c r="C20" s="111"/>
      <c r="D20" s="115"/>
      <c r="E20" s="116"/>
      <c r="F20" s="116"/>
      <c r="G20" s="116"/>
      <c r="H20" s="116"/>
    </row>
    <row r="21" spans="1:8" x14ac:dyDescent="0.35">
      <c r="A21" s="109"/>
      <c r="B21" s="114"/>
      <c r="C21" s="111"/>
      <c r="D21" s="115"/>
      <c r="E21" s="116"/>
      <c r="F21" s="116"/>
      <c r="G21" s="116"/>
      <c r="H21" s="116"/>
    </row>
    <row r="22" spans="1:8" x14ac:dyDescent="0.35">
      <c r="A22" s="109"/>
      <c r="B22" s="114"/>
      <c r="C22" s="111"/>
      <c r="D22" s="115"/>
      <c r="E22" s="116"/>
      <c r="F22" s="116"/>
      <c r="G22" s="116"/>
      <c r="H22" s="116"/>
    </row>
    <row r="23" spans="1:8" x14ac:dyDescent="0.35">
      <c r="A23" s="109"/>
      <c r="B23" s="114"/>
      <c r="C23" s="111"/>
      <c r="D23" s="115"/>
      <c r="E23" s="116"/>
      <c r="F23" s="116"/>
      <c r="G23" s="116"/>
      <c r="H23" s="116"/>
    </row>
    <row r="24" spans="1:8" x14ac:dyDescent="0.35">
      <c r="A24" s="109"/>
      <c r="B24" s="114"/>
      <c r="C24" s="111"/>
      <c r="D24" s="115"/>
      <c r="E24" s="116"/>
      <c r="F24" s="116"/>
      <c r="G24" s="116"/>
      <c r="H24" s="116"/>
    </row>
    <row r="25" spans="1:8" x14ac:dyDescent="0.35">
      <c r="A25" s="109"/>
      <c r="B25" s="114"/>
      <c r="C25" s="111"/>
      <c r="D25" s="115"/>
      <c r="E25" s="116"/>
      <c r="F25" s="116"/>
      <c r="G25" s="116"/>
      <c r="H25" s="116"/>
    </row>
    <row r="26" spans="1:8" x14ac:dyDescent="0.35">
      <c r="A26" s="109"/>
      <c r="B26" s="114"/>
      <c r="C26" s="111"/>
      <c r="D26" s="115"/>
      <c r="E26" s="116"/>
      <c r="F26" s="116"/>
      <c r="G26" s="116"/>
      <c r="H26" s="116"/>
    </row>
    <row r="27" spans="1:8" x14ac:dyDescent="0.35">
      <c r="A27" s="109"/>
      <c r="B27" s="114"/>
      <c r="C27" s="111"/>
      <c r="D27" s="115"/>
      <c r="E27" s="116"/>
      <c r="F27" s="116"/>
      <c r="G27" s="116"/>
      <c r="H27" s="116"/>
    </row>
    <row r="28" spans="1:8" x14ac:dyDescent="0.35">
      <c r="A28" s="109"/>
      <c r="B28" s="114"/>
      <c r="C28" s="111"/>
      <c r="D28" s="115"/>
      <c r="E28" s="116"/>
      <c r="F28" s="116"/>
      <c r="G28" s="116"/>
      <c r="H28" s="116"/>
    </row>
    <row r="29" spans="1:8" x14ac:dyDescent="0.35">
      <c r="A29" s="109"/>
      <c r="B29" s="114"/>
      <c r="C29" s="111"/>
      <c r="D29" s="115"/>
      <c r="E29" s="116"/>
      <c r="F29" s="116"/>
      <c r="G29" s="116"/>
      <c r="H29" s="116"/>
    </row>
    <row r="30" spans="1:8" x14ac:dyDescent="0.35">
      <c r="A30" s="109"/>
      <c r="B30" s="114"/>
      <c r="C30" s="111"/>
      <c r="D30" s="115"/>
      <c r="E30" s="116"/>
      <c r="F30" s="116"/>
      <c r="G30" s="116"/>
      <c r="H30" s="116"/>
    </row>
    <row r="31" spans="1:8" x14ac:dyDescent="0.35">
      <c r="A31" s="109"/>
      <c r="B31" s="114"/>
      <c r="C31" s="111"/>
      <c r="D31" s="115"/>
      <c r="E31" s="116"/>
      <c r="F31" s="116"/>
      <c r="G31" s="116"/>
      <c r="H31" s="116"/>
    </row>
    <row r="32" spans="1:8" x14ac:dyDescent="0.35">
      <c r="A32" s="109"/>
      <c r="B32" s="114"/>
      <c r="C32" s="111"/>
      <c r="D32" s="115"/>
      <c r="E32" s="116"/>
      <c r="F32" s="116"/>
      <c r="G32" s="116"/>
      <c r="H32" s="116"/>
    </row>
    <row r="33" spans="1:8" x14ac:dyDescent="0.35">
      <c r="A33" s="109"/>
      <c r="B33" s="114"/>
      <c r="C33" s="111"/>
      <c r="D33" s="115"/>
      <c r="E33" s="116"/>
      <c r="F33" s="116"/>
      <c r="G33" s="116"/>
      <c r="H33" s="116"/>
    </row>
    <row r="34" spans="1:8" x14ac:dyDescent="0.35">
      <c r="A34" s="109"/>
      <c r="B34" s="114"/>
      <c r="C34" s="111"/>
      <c r="D34" s="115"/>
      <c r="E34" s="116"/>
      <c r="F34" s="116"/>
      <c r="G34" s="116"/>
      <c r="H34" s="116"/>
    </row>
    <row r="35" spans="1:8" x14ac:dyDescent="0.35">
      <c r="A35" s="109"/>
      <c r="B35" s="114"/>
      <c r="C35" s="111"/>
      <c r="D35" s="115"/>
      <c r="E35" s="116"/>
      <c r="F35" s="116"/>
      <c r="G35" s="116"/>
      <c r="H35" s="116"/>
    </row>
    <row r="36" spans="1:8" x14ac:dyDescent="0.35">
      <c r="A36" s="109"/>
      <c r="B36" s="114"/>
      <c r="C36" s="111"/>
      <c r="D36" s="115"/>
      <c r="E36" s="116"/>
      <c r="F36" s="116"/>
      <c r="G36" s="116"/>
      <c r="H36" s="116"/>
    </row>
    <row r="37" spans="1:8" x14ac:dyDescent="0.35">
      <c r="A37" s="109"/>
      <c r="B37" s="114"/>
      <c r="C37" s="111"/>
      <c r="D37" s="115"/>
      <c r="E37" s="116"/>
      <c r="F37" s="116"/>
      <c r="G37" s="116"/>
      <c r="H37" s="116"/>
    </row>
    <row r="38" spans="1:8" x14ac:dyDescent="0.35">
      <c r="A38" s="109"/>
      <c r="B38" s="114"/>
      <c r="C38" s="111"/>
      <c r="D38" s="115"/>
      <c r="E38" s="116"/>
      <c r="F38" s="116"/>
      <c r="G38" s="116"/>
      <c r="H38" s="116"/>
    </row>
    <row r="39" spans="1:8" x14ac:dyDescent="0.35">
      <c r="A39" s="109"/>
      <c r="B39" s="114"/>
      <c r="C39" s="111"/>
      <c r="D39" s="115"/>
      <c r="E39" s="116"/>
      <c r="F39" s="116"/>
      <c r="G39" s="116"/>
      <c r="H39" s="116"/>
    </row>
    <row r="40" spans="1:8" x14ac:dyDescent="0.35">
      <c r="A40" s="109"/>
      <c r="B40" s="114"/>
      <c r="C40" s="111"/>
      <c r="D40" s="115"/>
      <c r="E40" s="116"/>
      <c r="F40" s="116"/>
      <c r="G40" s="116"/>
      <c r="H40" s="116"/>
    </row>
    <row r="41" spans="1:8" x14ac:dyDescent="0.35">
      <c r="A41" s="109"/>
      <c r="B41" s="114"/>
      <c r="C41" s="111"/>
      <c r="D41" s="115"/>
      <c r="E41" s="116"/>
      <c r="F41" s="116"/>
      <c r="G41" s="116"/>
      <c r="H41" s="116"/>
    </row>
    <row r="42" spans="1:8" x14ac:dyDescent="0.35">
      <c r="A42" s="109"/>
      <c r="B42" s="117"/>
      <c r="C42" s="118"/>
      <c r="D42" s="119"/>
      <c r="E42" s="116"/>
      <c r="F42" s="116"/>
      <c r="G42" s="116"/>
      <c r="H42" s="116"/>
    </row>
    <row r="43" spans="1:8" x14ac:dyDescent="0.35">
      <c r="A43" s="109"/>
      <c r="B43" s="117"/>
      <c r="C43" s="118"/>
      <c r="D43" s="119"/>
      <c r="E43" s="116"/>
      <c r="F43" s="116"/>
      <c r="G43" s="116"/>
      <c r="H43" s="116"/>
    </row>
    <row r="44" spans="1:8" ht="15" thickBot="1" x14ac:dyDescent="0.4">
      <c r="A44" s="120"/>
      <c r="B44" s="121"/>
      <c r="C44" s="122"/>
      <c r="D44" s="123"/>
      <c r="E44" s="124"/>
      <c r="F44" s="124"/>
      <c r="G44" s="124"/>
      <c r="H44" s="124"/>
    </row>
    <row r="45" spans="1:8" ht="15.5" thickTop="1" thickBot="1" x14ac:dyDescent="0.4">
      <c r="B45" s="125">
        <f>SUM(B8:B44)</f>
        <v>5.85</v>
      </c>
      <c r="E45" s="126">
        <f>SUM(E8:E44)</f>
        <v>0</v>
      </c>
      <c r="F45" s="126">
        <f t="shared" ref="F45:H45" si="0">SUM(F8:F44)</f>
        <v>0</v>
      </c>
      <c r="G45" s="126">
        <f t="shared" si="0"/>
        <v>0.2</v>
      </c>
      <c r="H45" s="126">
        <f t="shared" si="0"/>
        <v>0</v>
      </c>
    </row>
    <row r="46" spans="1:8" ht="15.5" thickTop="1" thickBot="1" x14ac:dyDescent="0.4">
      <c r="E46" s="623">
        <v>1</v>
      </c>
      <c r="F46" s="624">
        <v>2</v>
      </c>
      <c r="G46" s="625">
        <v>3</v>
      </c>
      <c r="H46" s="626">
        <v>4</v>
      </c>
    </row>
    <row r="47" spans="1:8" ht="15.5" thickTop="1" thickBot="1" x14ac:dyDescent="0.4">
      <c r="E47" s="623"/>
      <c r="F47" s="624"/>
      <c r="G47" s="625"/>
      <c r="H47" s="626"/>
    </row>
    <row r="48" spans="1:8" ht="34.5" customHeight="1" thickTop="1" thickBot="1" x14ac:dyDescent="0.4">
      <c r="E48" s="618" t="s">
        <v>785</v>
      </c>
      <c r="F48" s="618"/>
      <c r="G48" s="618"/>
      <c r="H48" s="618"/>
    </row>
    <row r="49" ht="15" thickTop="1" x14ac:dyDescent="0.35"/>
  </sheetData>
  <mergeCells count="17">
    <mergeCell ref="E48:H48"/>
    <mergeCell ref="G6:G7"/>
    <mergeCell ref="H6:H7"/>
    <mergeCell ref="E46:E47"/>
    <mergeCell ref="F46:F47"/>
    <mergeCell ref="G46:G47"/>
    <mergeCell ref="H46:H47"/>
    <mergeCell ref="A1:H2"/>
    <mergeCell ref="A3:B4"/>
    <mergeCell ref="C3:H4"/>
    <mergeCell ref="A5:A7"/>
    <mergeCell ref="B5:B7"/>
    <mergeCell ref="C5:C7"/>
    <mergeCell ref="D5:D7"/>
    <mergeCell ref="E5:H5"/>
    <mergeCell ref="E6:E7"/>
    <mergeCell ref="F6:F7"/>
  </mergeCells>
  <conditionalFormatting sqref="D8:D41">
    <cfRule type="cellIs" dxfId="0" priority="1" operator="between">
      <formula>1</formula>
      <formula>99</formula>
    </cfRule>
  </conditionalFormatting>
  <dataValidations count="37">
    <dataValidation type="list" allowBlank="1" showInputMessage="1" showErrorMessage="1" sqref="E25:H25" xr:uid="{D8C27D41-A7DE-43F4-86E0-CC132B6D0597}">
      <formula1>$B$25</formula1>
    </dataValidation>
    <dataValidation type="list" allowBlank="1" showInputMessage="1" showErrorMessage="1" sqref="E26:H26" xr:uid="{8AA9616E-4733-40E6-8FA7-9B379C66AF82}">
      <formula1>$B$26</formula1>
    </dataValidation>
    <dataValidation type="list" allowBlank="1" showInputMessage="1" showErrorMessage="1" sqref="E27:H27" xr:uid="{F3EFA173-0964-40DE-AA14-70AF1D30CC59}">
      <formula1>$B$27</formula1>
    </dataValidation>
    <dataValidation type="list" allowBlank="1" showInputMessage="1" showErrorMessage="1" sqref="E28:H28" xr:uid="{058A7093-E3F5-4CA9-935A-EC98674D1F4D}">
      <formula1>$B$28</formula1>
    </dataValidation>
    <dataValidation type="list" allowBlank="1" showInputMessage="1" showErrorMessage="1" sqref="E29:H29" xr:uid="{3EEDBC15-B3BB-4A4E-BBC2-728BE747E61E}">
      <formula1>$B$29</formula1>
    </dataValidation>
    <dataValidation type="list" allowBlank="1" showInputMessage="1" showErrorMessage="1" sqref="E30:H30" xr:uid="{28608E10-5662-4DEB-B2BA-54E74A2BE201}">
      <formula1>$B$30</formula1>
    </dataValidation>
    <dataValidation type="list" allowBlank="1" showInputMessage="1" showErrorMessage="1" sqref="E31:H31" xr:uid="{E0E70910-9BAB-4247-933F-164A53CA5A12}">
      <formula1>$B$31</formula1>
    </dataValidation>
    <dataValidation type="list" allowBlank="1" showInputMessage="1" showErrorMessage="1" sqref="E32:H32" xr:uid="{380859D7-42BA-4D9E-BC9A-8723E821477A}">
      <formula1>$B$32</formula1>
    </dataValidation>
    <dataValidation type="list" allowBlank="1" showInputMessage="1" showErrorMessage="1" sqref="E33:H33" xr:uid="{2CC4BD03-CFDC-4713-9974-922E55B32EC5}">
      <formula1>$B$33</formula1>
    </dataValidation>
    <dataValidation type="list" allowBlank="1" showInputMessage="1" showErrorMessage="1" sqref="E34:H34" xr:uid="{6BB3D1AB-BFC1-4575-B220-4A1289823977}">
      <formula1>$B$34</formula1>
    </dataValidation>
    <dataValidation type="list" allowBlank="1" showInputMessage="1" showErrorMessage="1" sqref="E35:H35" xr:uid="{5894DF0B-040C-4F9F-A16A-6F6A1EEEF455}">
      <formula1>$B$35</formula1>
    </dataValidation>
    <dataValidation type="list" allowBlank="1" showInputMessage="1" showErrorMessage="1" sqref="E36:H36" xr:uid="{E940D85A-7867-401A-A797-749F34E31026}">
      <formula1>$B$36</formula1>
    </dataValidation>
    <dataValidation type="list" allowBlank="1" showInputMessage="1" showErrorMessage="1" sqref="E37:H37" xr:uid="{3D59470A-ADB6-4113-A048-296677DC866D}">
      <formula1>$B$37</formula1>
    </dataValidation>
    <dataValidation type="list" allowBlank="1" showInputMessage="1" showErrorMessage="1" sqref="E38:H38" xr:uid="{23B55621-C408-4F40-A665-E594A325B383}">
      <formula1>$B$38</formula1>
    </dataValidation>
    <dataValidation type="list" allowBlank="1" showInputMessage="1" showErrorMessage="1" sqref="E39:H39" xr:uid="{EAD74497-0E1D-49B7-A35B-C6A9781DE4E5}">
      <formula1>$B$39</formula1>
    </dataValidation>
    <dataValidation type="list" allowBlank="1" showInputMessage="1" showErrorMessage="1" sqref="E40:H40" xr:uid="{9CE0CE50-C3E5-49D6-85D3-B67D9E16F630}">
      <formula1>$B$40</formula1>
    </dataValidation>
    <dataValidation type="list" allowBlank="1" showInputMessage="1" showErrorMessage="1" sqref="E41:H41" xr:uid="{FFD88C95-7751-4482-8B54-B1E5C30E7A5A}">
      <formula1>$B$41</formula1>
    </dataValidation>
    <dataValidation type="list" allowBlank="1" showInputMessage="1" showErrorMessage="1" sqref="E42:H42" xr:uid="{87F7867A-084E-42E8-B6A2-B4D82A2C598D}">
      <formula1>$B$42</formula1>
    </dataValidation>
    <dataValidation type="list" allowBlank="1" showInputMessage="1" showErrorMessage="1" sqref="E43:H43" xr:uid="{495B620C-529A-40CD-850E-B6C6E06C9210}">
      <formula1>$B$43</formula1>
    </dataValidation>
    <dataValidation type="list" allowBlank="1" showInputMessage="1" showErrorMessage="1" sqref="E44:H44" xr:uid="{8C1FFE91-5923-4F7D-8714-4D9B728B2241}">
      <formula1>$B$44</formula1>
    </dataValidation>
    <dataValidation type="list" allowBlank="1" showInputMessage="1" showErrorMessage="1" sqref="E24:H24" xr:uid="{5C5F5183-C4D6-4A99-9DB1-42879786445F}">
      <formula1>$B$24</formula1>
    </dataValidation>
    <dataValidation type="list" allowBlank="1" showInputMessage="1" showErrorMessage="1" sqref="E23:H23" xr:uid="{91EB531E-F9C9-47B5-8DD0-6C9105F8C8B7}">
      <formula1>$B$23</formula1>
    </dataValidation>
    <dataValidation type="list" allowBlank="1" showInputMessage="1" showErrorMessage="1" sqref="E22:H22" xr:uid="{C7EB1D1F-511F-4E05-B0EB-C81DCECD9DAC}">
      <formula1>$B$22</formula1>
    </dataValidation>
    <dataValidation type="list" allowBlank="1" showInputMessage="1" showErrorMessage="1" sqref="E21:H21" xr:uid="{F78F62C1-257A-47E2-A467-3BA65A47AD0E}">
      <formula1>$B$21</formula1>
    </dataValidation>
    <dataValidation type="list" allowBlank="1" showInputMessage="1" showErrorMessage="1" sqref="E20:H20" xr:uid="{6A5DBB4A-5922-4265-81F1-8F9E1AEBA30B}">
      <formula1>$B$20</formula1>
    </dataValidation>
    <dataValidation type="list" allowBlank="1" showInputMessage="1" showErrorMessage="1" sqref="E19:H19" xr:uid="{556759A5-B730-49C2-9879-504001FEF2AD}">
      <formula1>$B$19</formula1>
    </dataValidation>
    <dataValidation type="list" allowBlank="1" showInputMessage="1" showErrorMessage="1" sqref="E18:H18" xr:uid="{315DB010-2D73-4EAB-A440-8F2AD21A3D50}">
      <formula1>$B$18</formula1>
    </dataValidation>
    <dataValidation type="list" allowBlank="1" showInputMessage="1" showErrorMessage="1" sqref="E17:H17" xr:uid="{2A399D2E-C865-4A78-8B06-39A8169A98D5}">
      <formula1>$B$17</formula1>
    </dataValidation>
    <dataValidation type="list" allowBlank="1" showInputMessage="1" showErrorMessage="1" sqref="E16:H16" xr:uid="{96671800-3795-4825-AF94-1DDCB8AF3924}">
      <formula1>$B$16</formula1>
    </dataValidation>
    <dataValidation type="list" allowBlank="1" showInputMessage="1" showErrorMessage="1" sqref="E15:H15" xr:uid="{C375A61B-767B-410B-8EE2-25442E8439CC}">
      <formula1>$B$15</formula1>
    </dataValidation>
    <dataValidation type="list" allowBlank="1" showInputMessage="1" showErrorMessage="1" sqref="E14:H14" xr:uid="{282FB10E-441A-4737-9DD6-A58D1545B214}">
      <formula1>$B$14</formula1>
    </dataValidation>
    <dataValidation type="list" allowBlank="1" showInputMessage="1" showErrorMessage="1" sqref="E13:H13" xr:uid="{0BFD2978-3F4E-4EFF-9F5A-8AC7A2FA1BE8}">
      <formula1>$B$13</formula1>
    </dataValidation>
    <dataValidation type="list" allowBlank="1" showInputMessage="1" showErrorMessage="1" sqref="E12:H12" xr:uid="{45CF6058-94A9-415F-A4A4-34F2164BB499}">
      <formula1>$B$12</formula1>
    </dataValidation>
    <dataValidation type="list" allowBlank="1" showInputMessage="1" showErrorMessage="1" sqref="E11:H11" xr:uid="{07FBDC04-1295-4795-8863-ACA9138E0A06}">
      <formula1>$B$11</formula1>
    </dataValidation>
    <dataValidation type="list" allowBlank="1" showInputMessage="1" showErrorMessage="1" sqref="E10:H10" xr:uid="{F40CAFE0-2A2C-41DC-956D-E44C801ECAD3}">
      <formula1>$B$10</formula1>
    </dataValidation>
    <dataValidation type="list" allowBlank="1" showInputMessage="1" showErrorMessage="1" sqref="E9:H9" xr:uid="{4CD3C93A-3D3A-4A7A-8419-18AB947659E4}">
      <formula1>$B$9</formula1>
    </dataValidation>
    <dataValidation type="list" allowBlank="1" showInputMessage="1" showErrorMessage="1" sqref="E8:H8" xr:uid="{51BA25C8-C750-4491-B12F-5D4AC28D13B0}">
      <formula1>$B$8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7319-52B3-4DB2-8AEC-6F576647C907}">
  <sheetPr>
    <tabColor rgb="FF00B050"/>
  </sheetPr>
  <dimension ref="A1:J32"/>
  <sheetViews>
    <sheetView workbookViewId="0">
      <selection activeCell="T14" sqref="T14"/>
    </sheetView>
  </sheetViews>
  <sheetFormatPr defaultColWidth="27.1796875" defaultRowHeight="14.5" x14ac:dyDescent="0.35"/>
  <sheetData>
    <row r="1" spans="1:10" ht="15" thickBot="1" x14ac:dyDescent="0.4"/>
    <row r="2" spans="1:10" ht="15.5" thickTop="1" thickBot="1" x14ac:dyDescent="0.4">
      <c r="A2" s="627" t="s">
        <v>788</v>
      </c>
      <c r="B2" s="628"/>
      <c r="F2" s="629" t="s">
        <v>789</v>
      </c>
      <c r="G2" s="630"/>
    </row>
    <row r="3" spans="1:10" ht="15.5" thickTop="1" thickBot="1" x14ac:dyDescent="0.4">
      <c r="A3" s="127" t="s">
        <v>790</v>
      </c>
      <c r="B3" s="127" t="s">
        <v>791</v>
      </c>
      <c r="C3" s="127" t="s">
        <v>792</v>
      </c>
      <c r="D3" s="127" t="s">
        <v>793</v>
      </c>
      <c r="E3" s="128" t="s">
        <v>794</v>
      </c>
      <c r="F3" s="129" t="s">
        <v>790</v>
      </c>
      <c r="G3" s="127" t="s">
        <v>791</v>
      </c>
      <c r="H3" s="127" t="s">
        <v>792</v>
      </c>
      <c r="I3" s="127" t="s">
        <v>793</v>
      </c>
      <c r="J3" s="128" t="s">
        <v>794</v>
      </c>
    </row>
    <row r="4" spans="1:10" x14ac:dyDescent="0.35">
      <c r="A4" s="130" t="s">
        <v>218</v>
      </c>
      <c r="B4" s="131"/>
      <c r="C4" s="131"/>
      <c r="D4" s="131"/>
      <c r="E4" s="132"/>
      <c r="F4" s="133"/>
      <c r="G4" s="131"/>
      <c r="H4" s="131"/>
      <c r="I4" s="131"/>
      <c r="J4" s="132"/>
    </row>
    <row r="5" spans="1:10" x14ac:dyDescent="0.35">
      <c r="A5" s="134"/>
      <c r="B5" s="135"/>
      <c r="C5" s="135"/>
      <c r="D5" s="135"/>
      <c r="E5" s="136"/>
      <c r="F5" s="137"/>
      <c r="G5" s="135"/>
      <c r="H5" s="135"/>
      <c r="I5" s="135"/>
      <c r="J5" s="136"/>
    </row>
    <row r="6" spans="1:10" x14ac:dyDescent="0.35">
      <c r="A6" s="134"/>
      <c r="B6" s="135"/>
      <c r="C6" s="135"/>
      <c r="D6" s="135"/>
      <c r="E6" s="136"/>
      <c r="F6" s="137"/>
      <c r="G6" s="135"/>
      <c r="H6" s="135"/>
      <c r="I6" s="135"/>
      <c r="J6" s="136"/>
    </row>
    <row r="7" spans="1:10" x14ac:dyDescent="0.35">
      <c r="A7" s="134"/>
      <c r="B7" s="135"/>
      <c r="C7" s="135"/>
      <c r="D7" s="135"/>
      <c r="E7" s="136"/>
      <c r="F7" s="137"/>
      <c r="G7" s="135"/>
      <c r="H7" s="135"/>
      <c r="I7" s="135"/>
      <c r="J7" s="136"/>
    </row>
    <row r="8" spans="1:10" x14ac:dyDescent="0.35">
      <c r="A8" s="134"/>
      <c r="B8" s="135"/>
      <c r="C8" s="135"/>
      <c r="D8" s="135"/>
      <c r="E8" s="136"/>
      <c r="F8" s="137"/>
      <c r="G8" s="135"/>
      <c r="H8" s="135"/>
      <c r="I8" s="135"/>
      <c r="J8" s="136"/>
    </row>
    <row r="9" spans="1:10" x14ac:dyDescent="0.35">
      <c r="A9" s="134"/>
      <c r="B9" s="135"/>
      <c r="C9" s="135"/>
      <c r="D9" s="135"/>
      <c r="E9" s="136"/>
      <c r="F9" s="137"/>
      <c r="G9" s="135"/>
      <c r="H9" s="135"/>
      <c r="I9" s="135"/>
      <c r="J9" s="136"/>
    </row>
    <row r="10" spans="1:10" x14ac:dyDescent="0.35">
      <c r="A10" s="134"/>
      <c r="B10" s="135"/>
      <c r="C10" s="135"/>
      <c r="D10" s="135"/>
      <c r="E10" s="136"/>
      <c r="F10" s="137"/>
      <c r="G10" s="135"/>
      <c r="H10" s="135"/>
      <c r="I10" s="135"/>
      <c r="J10" s="136"/>
    </row>
    <row r="11" spans="1:10" x14ac:dyDescent="0.35">
      <c r="A11" s="134"/>
      <c r="B11" s="135"/>
      <c r="C11" s="135"/>
      <c r="D11" s="135"/>
      <c r="E11" s="136"/>
      <c r="F11" s="137"/>
      <c r="G11" s="135"/>
      <c r="H11" s="135"/>
      <c r="I11" s="135"/>
      <c r="J11" s="136"/>
    </row>
    <row r="12" spans="1:10" x14ac:dyDescent="0.35">
      <c r="A12" s="134"/>
      <c r="B12" s="135"/>
      <c r="C12" s="135"/>
      <c r="D12" s="135"/>
      <c r="E12" s="136"/>
      <c r="F12" s="137"/>
      <c r="G12" s="135"/>
      <c r="H12" s="135"/>
      <c r="I12" s="135"/>
      <c r="J12" s="136"/>
    </row>
    <row r="13" spans="1:10" x14ac:dyDescent="0.35">
      <c r="A13" s="134"/>
      <c r="B13" s="135"/>
      <c r="C13" s="135"/>
      <c r="D13" s="135"/>
      <c r="E13" s="136"/>
      <c r="F13" s="137"/>
      <c r="G13" s="135"/>
      <c r="H13" s="135"/>
      <c r="I13" s="135"/>
      <c r="J13" s="136"/>
    </row>
    <row r="14" spans="1:10" x14ac:dyDescent="0.35">
      <c r="A14" s="134"/>
      <c r="B14" s="135"/>
      <c r="C14" s="135"/>
      <c r="D14" s="135"/>
      <c r="E14" s="136"/>
      <c r="F14" s="137"/>
      <c r="G14" s="135"/>
      <c r="H14" s="135"/>
      <c r="I14" s="135"/>
      <c r="J14" s="136"/>
    </row>
    <row r="15" spans="1:10" x14ac:dyDescent="0.35">
      <c r="A15" s="134"/>
      <c r="B15" s="135"/>
      <c r="C15" s="135"/>
      <c r="D15" s="135"/>
      <c r="E15" s="136"/>
      <c r="F15" s="137"/>
      <c r="G15" s="135"/>
      <c r="H15" s="135"/>
      <c r="I15" s="135"/>
      <c r="J15" s="136"/>
    </row>
    <row r="16" spans="1:10" x14ac:dyDescent="0.35">
      <c r="A16" s="134"/>
      <c r="B16" s="135"/>
      <c r="C16" s="135"/>
      <c r="D16" s="135"/>
      <c r="E16" s="136"/>
      <c r="F16" s="137"/>
      <c r="G16" s="135"/>
      <c r="H16" s="135"/>
      <c r="I16" s="135"/>
      <c r="J16" s="136"/>
    </row>
    <row r="17" spans="1:10" x14ac:dyDescent="0.35">
      <c r="A17" s="134"/>
      <c r="B17" s="135"/>
      <c r="C17" s="135"/>
      <c r="D17" s="135"/>
      <c r="E17" s="136"/>
      <c r="F17" s="137"/>
      <c r="G17" s="135"/>
      <c r="H17" s="135"/>
      <c r="I17" s="135"/>
      <c r="J17" s="136"/>
    </row>
    <row r="18" spans="1:10" x14ac:dyDescent="0.35">
      <c r="A18" s="134"/>
      <c r="B18" s="135"/>
      <c r="C18" s="135"/>
      <c r="D18" s="135"/>
      <c r="E18" s="136"/>
      <c r="F18" s="137"/>
      <c r="G18" s="135"/>
      <c r="H18" s="135"/>
      <c r="I18" s="135"/>
      <c r="J18" s="136"/>
    </row>
    <row r="19" spans="1:10" x14ac:dyDescent="0.35">
      <c r="A19" s="134"/>
      <c r="B19" s="135"/>
      <c r="C19" s="135"/>
      <c r="D19" s="135"/>
      <c r="E19" s="136"/>
      <c r="F19" s="137"/>
      <c r="G19" s="135"/>
      <c r="H19" s="135"/>
      <c r="I19" s="135"/>
      <c r="J19" s="136"/>
    </row>
    <row r="20" spans="1:10" x14ac:dyDescent="0.35">
      <c r="A20" s="134"/>
      <c r="B20" s="135"/>
      <c r="C20" s="135"/>
      <c r="D20" s="135"/>
      <c r="E20" s="136"/>
      <c r="F20" s="137"/>
      <c r="G20" s="135"/>
      <c r="H20" s="135"/>
      <c r="I20" s="135"/>
      <c r="J20" s="136"/>
    </row>
    <row r="21" spans="1:10" x14ac:dyDescent="0.35">
      <c r="A21" s="134"/>
      <c r="B21" s="135"/>
      <c r="C21" s="135"/>
      <c r="D21" s="135"/>
      <c r="E21" s="136"/>
      <c r="F21" s="137"/>
      <c r="G21" s="135"/>
      <c r="H21" s="135"/>
      <c r="I21" s="135"/>
      <c r="J21" s="136"/>
    </row>
    <row r="22" spans="1:10" x14ac:dyDescent="0.35">
      <c r="A22" s="134"/>
      <c r="B22" s="135"/>
      <c r="C22" s="135"/>
      <c r="D22" s="135"/>
      <c r="E22" s="136"/>
      <c r="F22" s="137"/>
      <c r="G22" s="135"/>
      <c r="H22" s="135"/>
      <c r="I22" s="135"/>
      <c r="J22" s="136"/>
    </row>
    <row r="23" spans="1:10" x14ac:dyDescent="0.35">
      <c r="A23" s="134"/>
      <c r="B23" s="135"/>
      <c r="C23" s="135"/>
      <c r="D23" s="135"/>
      <c r="E23" s="136"/>
      <c r="F23" s="137"/>
      <c r="G23" s="135"/>
      <c r="H23" s="135"/>
      <c r="I23" s="135"/>
      <c r="J23" s="136"/>
    </row>
    <row r="24" spans="1:10" x14ac:dyDescent="0.35">
      <c r="A24" s="134"/>
      <c r="B24" s="135"/>
      <c r="C24" s="135"/>
      <c r="D24" s="135"/>
      <c r="E24" s="136"/>
      <c r="F24" s="137"/>
      <c r="G24" s="135"/>
      <c r="H24" s="135"/>
      <c r="I24" s="135"/>
      <c r="J24" s="136"/>
    </row>
    <row r="25" spans="1:10" x14ac:dyDescent="0.35">
      <c r="A25" s="134"/>
      <c r="B25" s="135"/>
      <c r="C25" s="135"/>
      <c r="D25" s="135"/>
      <c r="E25" s="136"/>
      <c r="F25" s="137"/>
      <c r="G25" s="135"/>
      <c r="H25" s="135"/>
      <c r="I25" s="135"/>
      <c r="J25" s="136"/>
    </row>
    <row r="26" spans="1:10" x14ac:dyDescent="0.35">
      <c r="A26" s="134"/>
      <c r="B26" s="135"/>
      <c r="C26" s="135"/>
      <c r="D26" s="135"/>
      <c r="E26" s="136"/>
      <c r="F26" s="137"/>
      <c r="G26" s="135"/>
      <c r="H26" s="135"/>
      <c r="I26" s="135"/>
      <c r="J26" s="136"/>
    </row>
    <row r="27" spans="1:10" x14ac:dyDescent="0.35">
      <c r="A27" s="134"/>
      <c r="B27" s="135"/>
      <c r="C27" s="135"/>
      <c r="D27" s="135"/>
      <c r="E27" s="136"/>
      <c r="F27" s="137"/>
      <c r="G27" s="135"/>
      <c r="H27" s="135"/>
      <c r="I27" s="135"/>
      <c r="J27" s="136"/>
    </row>
    <row r="28" spans="1:10" x14ac:dyDescent="0.35">
      <c r="A28" s="134"/>
      <c r="B28" s="135"/>
      <c r="C28" s="135"/>
      <c r="D28" s="135"/>
      <c r="E28" s="136"/>
      <c r="F28" s="137"/>
      <c r="G28" s="135"/>
      <c r="H28" s="135"/>
      <c r="I28" s="135"/>
      <c r="J28" s="136"/>
    </row>
    <row r="29" spans="1:10" x14ac:dyDescent="0.35">
      <c r="A29" s="134"/>
      <c r="B29" s="135"/>
      <c r="C29" s="135"/>
      <c r="D29" s="135"/>
      <c r="E29" s="136"/>
      <c r="F29" s="137"/>
      <c r="G29" s="135"/>
      <c r="H29" s="135"/>
      <c r="I29" s="135"/>
      <c r="J29" s="136"/>
    </row>
    <row r="30" spans="1:10" x14ac:dyDescent="0.35">
      <c r="A30" s="134"/>
      <c r="B30" s="135"/>
      <c r="C30" s="135"/>
      <c r="D30" s="135"/>
      <c r="E30" s="136"/>
      <c r="F30" s="137"/>
      <c r="G30" s="135"/>
      <c r="H30" s="135"/>
      <c r="I30" s="135"/>
      <c r="J30" s="136"/>
    </row>
    <row r="31" spans="1:10" ht="15" thickBot="1" x14ac:dyDescent="0.4">
      <c r="A31" s="138"/>
      <c r="B31" s="139"/>
      <c r="C31" s="139"/>
      <c r="D31" s="139"/>
      <c r="E31" s="140"/>
      <c r="F31" s="141"/>
      <c r="G31" s="139"/>
      <c r="H31" s="139"/>
      <c r="I31" s="139"/>
      <c r="J31" s="140"/>
    </row>
    <row r="32" spans="1:10" ht="15" thickTop="1" x14ac:dyDescent="0.35"/>
  </sheetData>
  <mergeCells count="2">
    <mergeCell ref="A2:B2"/>
    <mergeCell ref="F2:G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072F-FFC7-4C83-B49A-7DF50231F1ED}">
  <dimension ref="A1:AU8"/>
  <sheetViews>
    <sheetView topLeftCell="J1" workbookViewId="0">
      <selection activeCell="T20" sqref="T20"/>
    </sheetView>
  </sheetViews>
  <sheetFormatPr defaultRowHeight="14.5" x14ac:dyDescent="0.35"/>
  <cols>
    <col min="1" max="1" width="28.453125" bestFit="1" customWidth="1"/>
    <col min="2" max="2" width="6.453125" customWidth="1"/>
    <col min="3" max="3" width="8.453125" customWidth="1"/>
    <col min="4" max="4" width="7.1796875" customWidth="1"/>
    <col min="5" max="5" width="8.453125" customWidth="1"/>
    <col min="6" max="6" width="6.54296875" customWidth="1"/>
    <col min="7" max="7" width="8.54296875" customWidth="1"/>
    <col min="8" max="8" width="6.1796875" customWidth="1"/>
    <col min="9" max="9" width="7.54296875" customWidth="1"/>
    <col min="10" max="10" width="6.54296875" customWidth="1"/>
    <col min="11" max="11" width="7.54296875" customWidth="1"/>
    <col min="12" max="12" width="6.81640625" customWidth="1"/>
    <col min="13" max="15" width="6.54296875" customWidth="1"/>
    <col min="16" max="16" width="7.1796875" customWidth="1"/>
    <col min="17" max="17" width="7.54296875" customWidth="1"/>
    <col min="18" max="19" width="6.54296875" bestFit="1" customWidth="1"/>
    <col min="20" max="20" width="6.1796875" bestFit="1" customWidth="1"/>
    <col min="21" max="21" width="7.54296875" bestFit="1" customWidth="1"/>
    <col min="22" max="22" width="6.81640625" bestFit="1" customWidth="1"/>
    <col min="23" max="23" width="7.54296875" bestFit="1" customWidth="1"/>
    <col min="24" max="24" width="6.81640625" bestFit="1" customWidth="1"/>
    <col min="25" max="25" width="6.54296875" bestFit="1" customWidth="1"/>
    <col min="26" max="26" width="6.453125" bestFit="1" customWidth="1"/>
    <col min="27" max="27" width="6.1796875" bestFit="1" customWidth="1"/>
    <col min="28" max="28" width="7.1796875" bestFit="1" customWidth="1"/>
    <col min="29" max="29" width="6" customWidth="1"/>
    <col min="30" max="30" width="6.54296875" bestFit="1" customWidth="1"/>
    <col min="31" max="31" width="7.54296875" bestFit="1" customWidth="1"/>
    <col min="32" max="32" width="6.1796875" bestFit="1" customWidth="1"/>
    <col min="33" max="33" width="7.54296875" bestFit="1" customWidth="1"/>
    <col min="34" max="35" width="6.54296875" bestFit="1" customWidth="1"/>
    <col min="36" max="36" width="6.81640625" bestFit="1" customWidth="1"/>
    <col min="37" max="38" width="6.54296875" bestFit="1" customWidth="1"/>
    <col min="39" max="39" width="7.54296875" bestFit="1" customWidth="1"/>
    <col min="40" max="40" width="7.1796875" bestFit="1" customWidth="1"/>
    <col min="41" max="42" width="6.54296875" bestFit="1" customWidth="1"/>
    <col min="43" max="43" width="7.54296875" bestFit="1" customWidth="1"/>
    <col min="44" max="44" width="6.1796875" bestFit="1" customWidth="1"/>
    <col min="45" max="45" width="7.54296875" bestFit="1" customWidth="1"/>
    <col min="46" max="46" width="6.81640625" bestFit="1" customWidth="1"/>
    <col min="47" max="47" width="6.54296875" bestFit="1" customWidth="1"/>
  </cols>
  <sheetData>
    <row r="1" spans="1:47" ht="15" thickTop="1" x14ac:dyDescent="0.35">
      <c r="A1" t="s">
        <v>795</v>
      </c>
      <c r="C1" s="142">
        <f>SUM(C5:C6)</f>
        <v>0</v>
      </c>
      <c r="D1" s="143"/>
      <c r="E1" s="144">
        <f>SUM(E5:E6)</f>
        <v>0</v>
      </c>
      <c r="F1" s="143"/>
      <c r="G1" s="144">
        <f>SUM(G5:G6)</f>
        <v>0</v>
      </c>
      <c r="H1" s="143"/>
      <c r="I1" s="144">
        <f>SUM(I5:I6)</f>
        <v>0</v>
      </c>
      <c r="J1" s="143"/>
      <c r="K1" s="144">
        <f>SUM(K5:K6)</f>
        <v>0</v>
      </c>
      <c r="L1" s="143"/>
      <c r="M1" s="144">
        <f>SUM(M5:M6)</f>
        <v>0</v>
      </c>
      <c r="N1" s="143"/>
      <c r="O1" s="144">
        <f>SUM(O5:O6)</f>
        <v>0</v>
      </c>
      <c r="P1" s="143"/>
      <c r="Q1" s="144">
        <f>SUM(Q5:Q6)</f>
        <v>0</v>
      </c>
      <c r="R1" s="143"/>
      <c r="S1" s="144">
        <f>SUM(S5:S6)</f>
        <v>0</v>
      </c>
      <c r="T1" s="143"/>
      <c r="U1" s="144">
        <f>SUM(U5:U6)</f>
        <v>0</v>
      </c>
      <c r="V1" s="143"/>
      <c r="W1" s="144">
        <f>SUM(W5:W6)</f>
        <v>0</v>
      </c>
      <c r="X1" s="143"/>
      <c r="Y1" s="145">
        <f>SUM(Y5:Y6)</f>
        <v>0</v>
      </c>
      <c r="Z1" s="146"/>
      <c r="AA1" s="147">
        <f>SUM(AA5:AA6)</f>
        <v>0</v>
      </c>
      <c r="AB1" s="143"/>
      <c r="AC1" s="144">
        <f>SUM(AC5:AC6)</f>
        <v>0</v>
      </c>
      <c r="AD1" s="143"/>
      <c r="AE1" s="144">
        <f>SUM(AE5:AE6)</f>
        <v>0</v>
      </c>
      <c r="AF1" s="143"/>
      <c r="AG1" s="144">
        <f>SUM(AG5:AG6)</f>
        <v>0</v>
      </c>
      <c r="AH1" s="143"/>
      <c r="AI1" s="144">
        <f>SUM(AI5:AI6)</f>
        <v>0</v>
      </c>
      <c r="AJ1" s="143"/>
      <c r="AK1" s="144">
        <f>SUM(AK5:AK6)</f>
        <v>0</v>
      </c>
      <c r="AL1" s="143"/>
      <c r="AM1" s="144">
        <f>SUM(AM5:AM6)</f>
        <v>0</v>
      </c>
      <c r="AN1" s="143"/>
      <c r="AO1" s="144">
        <f>SUM(AO5:AO6)</f>
        <v>0</v>
      </c>
      <c r="AP1" s="143"/>
      <c r="AQ1" s="144">
        <f>SUM(AQ5:AQ6)</f>
        <v>0</v>
      </c>
      <c r="AR1" s="143"/>
      <c r="AS1" s="144">
        <f>SUM(AS5:AS6)</f>
        <v>0</v>
      </c>
      <c r="AT1" s="143"/>
      <c r="AU1" s="147">
        <f>SUM(AU5:AU6)</f>
        <v>0</v>
      </c>
    </row>
    <row r="2" spans="1:47" ht="15" thickBot="1" x14ac:dyDescent="0.4">
      <c r="B2" s="148" t="s">
        <v>796</v>
      </c>
      <c r="C2" s="149"/>
      <c r="D2" s="148">
        <v>44501</v>
      </c>
      <c r="E2" s="150"/>
      <c r="F2" s="148">
        <v>44531</v>
      </c>
      <c r="G2" s="150"/>
      <c r="H2" s="151">
        <v>44562</v>
      </c>
      <c r="I2" s="152"/>
      <c r="J2" s="148">
        <v>44593</v>
      </c>
      <c r="K2" s="150"/>
      <c r="L2" s="148">
        <v>44621</v>
      </c>
      <c r="M2" s="150"/>
      <c r="N2" s="148">
        <v>44652</v>
      </c>
      <c r="O2" s="152"/>
      <c r="P2" s="148">
        <v>44682</v>
      </c>
      <c r="Q2" s="150"/>
      <c r="R2" s="148">
        <v>44713</v>
      </c>
      <c r="S2" s="150"/>
      <c r="T2" s="148">
        <v>44743</v>
      </c>
      <c r="U2" s="150"/>
      <c r="V2" s="148">
        <v>44774</v>
      </c>
      <c r="W2" s="150"/>
      <c r="X2" s="148">
        <v>44805</v>
      </c>
      <c r="Z2" s="153">
        <v>44835</v>
      </c>
      <c r="AA2" s="152"/>
      <c r="AB2" s="148">
        <v>44866</v>
      </c>
      <c r="AC2" s="150"/>
      <c r="AD2" s="151">
        <v>44896</v>
      </c>
      <c r="AE2" s="152"/>
      <c r="AF2" s="148">
        <v>44927</v>
      </c>
      <c r="AG2" s="150"/>
      <c r="AH2" s="148">
        <v>44958</v>
      </c>
      <c r="AI2" s="150"/>
      <c r="AJ2" s="148">
        <v>44986</v>
      </c>
      <c r="AK2" s="152"/>
      <c r="AL2" s="148">
        <v>45017</v>
      </c>
      <c r="AM2" s="150"/>
      <c r="AN2" s="148">
        <v>45047</v>
      </c>
      <c r="AO2" s="150"/>
      <c r="AP2" s="148">
        <v>45078</v>
      </c>
      <c r="AQ2" s="150"/>
      <c r="AR2" s="148">
        <v>45108</v>
      </c>
      <c r="AS2" s="150"/>
      <c r="AT2" s="148">
        <v>45139</v>
      </c>
      <c r="AU2" s="150"/>
    </row>
    <row r="3" spans="1:47" ht="15" thickTop="1" x14ac:dyDescent="0.35">
      <c r="A3" s="154" t="s">
        <v>797</v>
      </c>
      <c r="B3" s="155">
        <v>0</v>
      </c>
      <c r="C3" s="156" t="str">
        <f>IFERROR(B3/B7,"0%")</f>
        <v>0%</v>
      </c>
      <c r="D3" s="157"/>
      <c r="E3" s="156" t="str">
        <f>IFERROR(D3/D7,"0%")</f>
        <v>0%</v>
      </c>
      <c r="F3" s="158"/>
      <c r="G3" s="156" t="str">
        <f>IFERROR(F3/F7,"0%")</f>
        <v>0%</v>
      </c>
      <c r="H3" s="159"/>
      <c r="I3" s="160" t="str">
        <f>IFERROR(H3/H7,"0%")</f>
        <v>0%</v>
      </c>
      <c r="J3" s="158"/>
      <c r="K3" s="156" t="str">
        <f>IFERROR(J3/J7,"0%")</f>
        <v>0%</v>
      </c>
      <c r="L3" s="157">
        <v>0</v>
      </c>
      <c r="M3" s="156" t="str">
        <f>IFERROR(L3/L7,"0%")</f>
        <v>0%</v>
      </c>
      <c r="N3" s="157">
        <v>0</v>
      </c>
      <c r="O3" s="156" t="str">
        <f>IFERROR(N3/N7,"0%")</f>
        <v>0%</v>
      </c>
      <c r="P3" s="157"/>
      <c r="Q3" s="156" t="str">
        <f>IFERROR(P3/P7,"0%")</f>
        <v>0%</v>
      </c>
      <c r="R3" s="157"/>
      <c r="S3" s="156" t="str">
        <f>IFERROR(R3/R7,"0%")</f>
        <v>0%</v>
      </c>
      <c r="T3" s="157"/>
      <c r="U3" s="156" t="str">
        <f>IFERROR(T3/T7,"0%")</f>
        <v>0%</v>
      </c>
      <c r="V3" s="157">
        <v>0</v>
      </c>
      <c r="W3" s="156" t="str">
        <f>IFERROR(V3/V7,"0%")</f>
        <v>0%</v>
      </c>
      <c r="X3" s="157">
        <v>0</v>
      </c>
      <c r="Y3" s="156" t="str">
        <f>IFERROR(X3/X7,"0%")</f>
        <v>0%</v>
      </c>
      <c r="Z3" s="157">
        <v>0</v>
      </c>
      <c r="AA3" s="156" t="str">
        <f>IFERROR(Z3/Z7,"0%")</f>
        <v>0%</v>
      </c>
      <c r="AB3" s="158">
        <v>0</v>
      </c>
      <c r="AC3" s="156" t="str">
        <f>IFERROR(AB3/AB7,"0%")</f>
        <v>0%</v>
      </c>
      <c r="AD3" s="159">
        <v>0</v>
      </c>
      <c r="AE3" s="160" t="str">
        <f>IFERROR(AD3/AD7,"0%")</f>
        <v>0%</v>
      </c>
      <c r="AF3" s="158">
        <v>0</v>
      </c>
      <c r="AG3" s="156" t="str">
        <f>IFERROR(AF3/AF7,"0%")</f>
        <v>0%</v>
      </c>
      <c r="AH3" s="157">
        <v>0</v>
      </c>
      <c r="AI3" s="156" t="str">
        <f>IFERROR(AH3/AH7,"0%")</f>
        <v>0%</v>
      </c>
      <c r="AJ3" s="157">
        <v>0</v>
      </c>
      <c r="AK3" s="156" t="str">
        <f>IFERROR(AJ3/AJ7,"0%")</f>
        <v>0%</v>
      </c>
      <c r="AL3" s="157">
        <v>0</v>
      </c>
      <c r="AM3" s="156" t="str">
        <f>IFERROR(AL3/AL7,"0%")</f>
        <v>0%</v>
      </c>
      <c r="AN3" s="157">
        <v>0</v>
      </c>
      <c r="AO3" s="156" t="str">
        <f>IFERROR(AN3/AN7,"0%")</f>
        <v>0%</v>
      </c>
      <c r="AP3" s="157">
        <v>0</v>
      </c>
      <c r="AQ3" s="156" t="str">
        <f>IFERROR(AP3/AP7,"0%")</f>
        <v>0%</v>
      </c>
      <c r="AR3" s="157">
        <v>0</v>
      </c>
      <c r="AS3" s="156" t="str">
        <f>IFERROR(AR3/AR7,"0%")</f>
        <v>0%</v>
      </c>
      <c r="AT3" s="157">
        <v>0</v>
      </c>
      <c r="AU3" s="156" t="str">
        <f>IFERROR(AT3/AT7,"0%")</f>
        <v>0%</v>
      </c>
    </row>
    <row r="4" spans="1:47" x14ac:dyDescent="0.35">
      <c r="A4" s="154" t="s">
        <v>798</v>
      </c>
      <c r="B4" s="161">
        <v>0</v>
      </c>
      <c r="C4" s="162" t="str">
        <f>IFERROR(B4/B7,"0%")</f>
        <v>0%</v>
      </c>
      <c r="D4" s="163"/>
      <c r="E4" s="164" t="str">
        <f>IFERROR(D4/D7,"0%")</f>
        <v>0%</v>
      </c>
      <c r="F4" s="165"/>
      <c r="G4" s="164" t="str">
        <f>IFERROR(F4/F7,"0%")</f>
        <v>0%</v>
      </c>
      <c r="H4" s="163"/>
      <c r="I4" s="164" t="str">
        <f>IFERROR(H4/H7,"0%")</f>
        <v>0%</v>
      </c>
      <c r="J4" s="165"/>
      <c r="K4" s="164" t="str">
        <f>IFERROR(J4/J7,"0%")</f>
        <v>0%</v>
      </c>
      <c r="L4" s="163">
        <v>0</v>
      </c>
      <c r="M4" s="164" t="str">
        <f>IFERROR(L4/L7,"0%")</f>
        <v>0%</v>
      </c>
      <c r="N4" s="163">
        <v>0</v>
      </c>
      <c r="O4" s="164" t="str">
        <f>IFERROR(N4/N7,"0%")</f>
        <v>0%</v>
      </c>
      <c r="P4" s="163"/>
      <c r="Q4" s="164" t="str">
        <f>IFERROR(P4/P7,"0%")</f>
        <v>0%</v>
      </c>
      <c r="R4" s="163"/>
      <c r="S4" s="164" t="str">
        <f>IFERROR(R4/R7,"0%")</f>
        <v>0%</v>
      </c>
      <c r="T4" s="163"/>
      <c r="U4" s="164" t="str">
        <f>IFERROR(T4/T7,"0%")</f>
        <v>0%</v>
      </c>
      <c r="V4" s="163">
        <v>0</v>
      </c>
      <c r="W4" s="164" t="str">
        <f>IFERROR(V4/V7,"0%")</f>
        <v>0%</v>
      </c>
      <c r="X4" s="163">
        <v>0</v>
      </c>
      <c r="Y4" s="164" t="str">
        <f>IFERROR(X4/X7,"0%")</f>
        <v>0%</v>
      </c>
      <c r="Z4" s="163">
        <v>0</v>
      </c>
      <c r="AA4" s="164" t="str">
        <f>IFERROR(Z4/Z7,"0%")</f>
        <v>0%</v>
      </c>
      <c r="AB4" s="165">
        <v>0</v>
      </c>
      <c r="AC4" s="164" t="str">
        <f>IFERROR(AB4/AB7,"0%")</f>
        <v>0%</v>
      </c>
      <c r="AD4" s="163">
        <v>0</v>
      </c>
      <c r="AE4" s="164" t="str">
        <f>IFERROR(AD4/AD7,"0%")</f>
        <v>0%</v>
      </c>
      <c r="AF4" s="165">
        <v>0</v>
      </c>
      <c r="AG4" s="164" t="str">
        <f>IFERROR(AF4/AF7,"0%")</f>
        <v>0%</v>
      </c>
      <c r="AH4" s="163">
        <v>0</v>
      </c>
      <c r="AI4" s="164" t="str">
        <f>IFERROR(AH4/AH7,"0%")</f>
        <v>0%</v>
      </c>
      <c r="AJ4" s="163">
        <v>0</v>
      </c>
      <c r="AK4" s="164" t="str">
        <f>IFERROR(AJ4/AJ7,"0%")</f>
        <v>0%</v>
      </c>
      <c r="AL4" s="163">
        <v>0</v>
      </c>
      <c r="AM4" s="164" t="str">
        <f>IFERROR(AL4/AL7,"0%")</f>
        <v>0%</v>
      </c>
      <c r="AN4" s="163">
        <v>0</v>
      </c>
      <c r="AO4" s="164" t="str">
        <f>IFERROR(AN4/AN7,"0%")</f>
        <v>0%</v>
      </c>
      <c r="AP4" s="163">
        <v>0</v>
      </c>
      <c r="AQ4" s="164" t="str">
        <f>IFERROR(AP4/AP7,"0%")</f>
        <v>0%</v>
      </c>
      <c r="AR4" s="163">
        <v>0</v>
      </c>
      <c r="AS4" s="164" t="str">
        <f>IFERROR(AR4/AR7,"0%")</f>
        <v>0%</v>
      </c>
      <c r="AT4" s="163">
        <v>0</v>
      </c>
      <c r="AU4" s="164" t="str">
        <f>IFERROR(AT4/AT7,"0%")</f>
        <v>0%</v>
      </c>
    </row>
    <row r="5" spans="1:47" s="173" customFormat="1" x14ac:dyDescent="0.35">
      <c r="A5" s="166" t="s">
        <v>799</v>
      </c>
      <c r="B5" s="167">
        <v>0</v>
      </c>
      <c r="C5" s="168" t="str">
        <f>IFERROR(B5/B8,"0%")</f>
        <v>0%</v>
      </c>
      <c r="D5" s="169"/>
      <c r="E5" s="170" t="str">
        <f>IFERROR(D5/D7,"0%")</f>
        <v>0%</v>
      </c>
      <c r="F5" s="171"/>
      <c r="G5" s="172" t="str">
        <f>IFERROR(F5/F7,"0%")</f>
        <v>0%</v>
      </c>
      <c r="H5" s="169"/>
      <c r="I5" s="172" t="str">
        <f>IFERROR(H5/H7,"0%")</f>
        <v>0%</v>
      </c>
      <c r="J5" s="171"/>
      <c r="K5" s="172" t="str">
        <f>IFERROR(J5/J7,"0%")</f>
        <v>0%</v>
      </c>
      <c r="L5" s="169">
        <v>0</v>
      </c>
      <c r="M5" s="172" t="str">
        <f>IFERROR(L5/L7,"0%")</f>
        <v>0%</v>
      </c>
      <c r="N5" s="169">
        <v>0</v>
      </c>
      <c r="O5" s="172" t="str">
        <f>IFERROR(N5/N7,"0%")</f>
        <v>0%</v>
      </c>
      <c r="P5" s="169"/>
      <c r="Q5" s="172" t="str">
        <f>IFERROR(P5/P7,"0%")</f>
        <v>0%</v>
      </c>
      <c r="R5" s="169"/>
      <c r="S5" s="172" t="str">
        <f>IFERROR(R5/R7,"0%")</f>
        <v>0%</v>
      </c>
      <c r="T5" s="169"/>
      <c r="U5" s="172" t="str">
        <f>IFERROR(T5/T7,"0%")</f>
        <v>0%</v>
      </c>
      <c r="V5" s="169">
        <v>0</v>
      </c>
      <c r="W5" s="172" t="str">
        <f>IFERROR(V5/V7,"0%")</f>
        <v>0%</v>
      </c>
      <c r="X5" s="169">
        <v>0</v>
      </c>
      <c r="Y5" s="172" t="str">
        <f>IFERROR(X5/X7,"0%")</f>
        <v>0%</v>
      </c>
      <c r="Z5" s="169">
        <v>0</v>
      </c>
      <c r="AA5" s="172" t="str">
        <f>IFERROR(Z5/Z7,"0%")</f>
        <v>0%</v>
      </c>
      <c r="AB5" s="171">
        <v>0</v>
      </c>
      <c r="AC5" s="172" t="str">
        <f>IFERROR(AB5/AB7,"0%")</f>
        <v>0%</v>
      </c>
      <c r="AD5" s="169">
        <v>0</v>
      </c>
      <c r="AE5" s="172" t="str">
        <f>IFERROR(AD5/AD7,"0%")</f>
        <v>0%</v>
      </c>
      <c r="AF5" s="171">
        <v>0</v>
      </c>
      <c r="AG5" s="172" t="str">
        <f>IFERROR(AF5/AF7,"0%")</f>
        <v>0%</v>
      </c>
      <c r="AH5" s="169">
        <v>0</v>
      </c>
      <c r="AI5" s="172" t="str">
        <f>IFERROR(AH5/AH7,"0%")</f>
        <v>0%</v>
      </c>
      <c r="AJ5" s="169">
        <v>0</v>
      </c>
      <c r="AK5" s="172" t="str">
        <f>IFERROR(AJ5/AJ7,"0%")</f>
        <v>0%</v>
      </c>
      <c r="AL5" s="169">
        <v>0</v>
      </c>
      <c r="AM5" s="172" t="str">
        <f>IFERROR(AL5/AL7,"0%")</f>
        <v>0%</v>
      </c>
      <c r="AN5" s="169">
        <v>0</v>
      </c>
      <c r="AO5" s="172" t="str">
        <f>IFERROR(AN5/AN7,"0%")</f>
        <v>0%</v>
      </c>
      <c r="AP5" s="169">
        <v>0</v>
      </c>
      <c r="AQ5" s="172" t="str">
        <f>IFERROR(AP5/AP7,"0%")</f>
        <v>0%</v>
      </c>
      <c r="AR5" s="169">
        <v>0</v>
      </c>
      <c r="AS5" s="172" t="str">
        <f>IFERROR(AR5/AR7,"0%")</f>
        <v>0%</v>
      </c>
      <c r="AT5" s="169">
        <v>0</v>
      </c>
      <c r="AU5" s="172" t="str">
        <f>IFERROR(AT5/AT7,"0%")</f>
        <v>0%</v>
      </c>
    </row>
    <row r="6" spans="1:47" s="173" customFormat="1" ht="15" thickBot="1" x14ac:dyDescent="0.4">
      <c r="A6" s="166" t="s">
        <v>800</v>
      </c>
      <c r="B6" s="174">
        <v>0</v>
      </c>
      <c r="C6" s="175" t="str">
        <f>IFERROR(B6/B7,"0%")</f>
        <v>0%</v>
      </c>
      <c r="D6" s="176"/>
      <c r="E6" s="177" t="str">
        <f>IFERROR(D6/D7,"0%")</f>
        <v>0%</v>
      </c>
      <c r="F6" s="178"/>
      <c r="G6" s="179" t="str">
        <f>IFERROR(F6/F7,"0%")</f>
        <v>0%</v>
      </c>
      <c r="H6" s="176"/>
      <c r="I6" s="179" t="str">
        <f>IFERROR(H6/H7,"0%")</f>
        <v>0%</v>
      </c>
      <c r="J6" s="178"/>
      <c r="K6" s="179" t="str">
        <f>IFERROR(J6/J7,"0%")</f>
        <v>0%</v>
      </c>
      <c r="L6" s="176">
        <v>0</v>
      </c>
      <c r="M6" s="179" t="str">
        <f>IFERROR(L6/L7,"0%")</f>
        <v>0%</v>
      </c>
      <c r="N6" s="176">
        <v>0</v>
      </c>
      <c r="O6" s="179" t="str">
        <f>IFERROR(N6/N7,"0%")</f>
        <v>0%</v>
      </c>
      <c r="P6" s="176"/>
      <c r="Q6" s="179" t="str">
        <f>IFERROR(P6/P7,"0%")</f>
        <v>0%</v>
      </c>
      <c r="R6" s="176"/>
      <c r="S6" s="179" t="str">
        <f>IFERROR(R6/R7,"0%")</f>
        <v>0%</v>
      </c>
      <c r="T6" s="176"/>
      <c r="U6" s="179" t="str">
        <f>IFERROR(T6/T7,"0%")</f>
        <v>0%</v>
      </c>
      <c r="V6" s="176">
        <v>0</v>
      </c>
      <c r="W6" s="179" t="str">
        <f>IFERROR(V6/V7,"0%")</f>
        <v>0%</v>
      </c>
      <c r="X6" s="176">
        <v>0</v>
      </c>
      <c r="Y6" s="179" t="str">
        <f>IFERROR(X6/X7,"0%")</f>
        <v>0%</v>
      </c>
      <c r="Z6" s="176">
        <v>0</v>
      </c>
      <c r="AA6" s="179" t="str">
        <f>IFERROR(Z6/Z7,"0%")</f>
        <v>0%</v>
      </c>
      <c r="AB6" s="178">
        <v>0</v>
      </c>
      <c r="AC6" s="179" t="str">
        <f>IFERROR(AB6/AB7,"0%")</f>
        <v>0%</v>
      </c>
      <c r="AD6" s="176">
        <v>0</v>
      </c>
      <c r="AE6" s="179" t="str">
        <f>IFERROR(AD6/AD7,"0%")</f>
        <v>0%</v>
      </c>
      <c r="AF6" s="178">
        <v>0</v>
      </c>
      <c r="AG6" s="179" t="str">
        <f>IFERROR(AF6/AF7,"0%")</f>
        <v>0%</v>
      </c>
      <c r="AH6" s="176">
        <v>0</v>
      </c>
      <c r="AI6" s="179" t="str">
        <f>IFERROR(AH6/AH7,"0%")</f>
        <v>0%</v>
      </c>
      <c r="AJ6" s="176">
        <v>0</v>
      </c>
      <c r="AK6" s="179" t="str">
        <f>IFERROR(AJ6/AJ7,"0%")</f>
        <v>0%</v>
      </c>
      <c r="AL6" s="176">
        <v>0</v>
      </c>
      <c r="AM6" s="179" t="str">
        <f>IFERROR(AL6/AL7,"0%")</f>
        <v>0%</v>
      </c>
      <c r="AN6" s="176">
        <v>0</v>
      </c>
      <c r="AO6" s="179" t="str">
        <f>IFERROR(AN6/AN7,"0%")</f>
        <v>0%</v>
      </c>
      <c r="AP6" s="176">
        <v>0</v>
      </c>
      <c r="AQ6" s="179" t="str">
        <f>IFERROR(AP6/AP7,"0%")</f>
        <v>0%</v>
      </c>
      <c r="AR6" s="176">
        <v>0</v>
      </c>
      <c r="AS6" s="179" t="str">
        <f>IFERROR(AR6/AR7,"0%")</f>
        <v>0%</v>
      </c>
      <c r="AT6" s="176">
        <v>0</v>
      </c>
      <c r="AU6" s="179" t="str">
        <f>IFERROR(AT6/AT7,"0%")</f>
        <v>0%</v>
      </c>
    </row>
    <row r="7" spans="1:47" x14ac:dyDescent="0.35">
      <c r="B7" s="180">
        <f t="shared" ref="B7:E7" si="0">SUM(B3:B6)</f>
        <v>0</v>
      </c>
      <c r="C7" s="181">
        <f>SUM(C3:C6)</f>
        <v>0</v>
      </c>
      <c r="D7" s="180">
        <f t="shared" si="0"/>
        <v>0</v>
      </c>
      <c r="E7" s="181">
        <f t="shared" si="0"/>
        <v>0</v>
      </c>
      <c r="F7" s="180">
        <f t="shared" ref="F7:AU7" si="1">SUM(F3:F6)</f>
        <v>0</v>
      </c>
      <c r="G7" s="181">
        <f t="shared" si="1"/>
        <v>0</v>
      </c>
      <c r="H7" s="180">
        <f t="shared" si="1"/>
        <v>0</v>
      </c>
      <c r="I7" s="181">
        <f t="shared" si="1"/>
        <v>0</v>
      </c>
      <c r="J7" s="180">
        <f t="shared" si="1"/>
        <v>0</v>
      </c>
      <c r="K7" s="181">
        <f t="shared" si="1"/>
        <v>0</v>
      </c>
      <c r="L7" s="180">
        <f t="shared" si="1"/>
        <v>0</v>
      </c>
      <c r="M7" s="181">
        <f t="shared" si="1"/>
        <v>0</v>
      </c>
      <c r="N7" s="180">
        <f t="shared" si="1"/>
        <v>0</v>
      </c>
      <c r="O7" s="181">
        <f t="shared" si="1"/>
        <v>0</v>
      </c>
      <c r="P7" s="180">
        <f t="shared" si="1"/>
        <v>0</v>
      </c>
      <c r="Q7" s="181">
        <f t="shared" si="1"/>
        <v>0</v>
      </c>
      <c r="R7" s="180">
        <f t="shared" si="1"/>
        <v>0</v>
      </c>
      <c r="S7" s="181">
        <f t="shared" si="1"/>
        <v>0</v>
      </c>
      <c r="T7" s="180">
        <f t="shared" si="1"/>
        <v>0</v>
      </c>
      <c r="U7" s="181">
        <f t="shared" si="1"/>
        <v>0</v>
      </c>
      <c r="V7" s="180">
        <f t="shared" si="1"/>
        <v>0</v>
      </c>
      <c r="W7" s="181">
        <f t="shared" si="1"/>
        <v>0</v>
      </c>
      <c r="X7" s="180">
        <f t="shared" si="1"/>
        <v>0</v>
      </c>
      <c r="Y7" s="181">
        <f t="shared" si="1"/>
        <v>0</v>
      </c>
      <c r="Z7" s="180">
        <f t="shared" si="1"/>
        <v>0</v>
      </c>
      <c r="AA7" s="181">
        <f t="shared" si="1"/>
        <v>0</v>
      </c>
      <c r="AB7" s="180">
        <f t="shared" si="1"/>
        <v>0</v>
      </c>
      <c r="AC7" s="181">
        <f t="shared" si="1"/>
        <v>0</v>
      </c>
      <c r="AD7" s="180">
        <f t="shared" si="1"/>
        <v>0</v>
      </c>
      <c r="AE7" s="181">
        <f t="shared" si="1"/>
        <v>0</v>
      </c>
      <c r="AF7" s="180">
        <f t="shared" si="1"/>
        <v>0</v>
      </c>
      <c r="AG7" s="181">
        <f t="shared" si="1"/>
        <v>0</v>
      </c>
      <c r="AH7" s="180">
        <f t="shared" si="1"/>
        <v>0</v>
      </c>
      <c r="AI7" s="181">
        <f t="shared" si="1"/>
        <v>0</v>
      </c>
      <c r="AJ7" s="180">
        <f t="shared" si="1"/>
        <v>0</v>
      </c>
      <c r="AK7" s="181">
        <f t="shared" si="1"/>
        <v>0</v>
      </c>
      <c r="AL7" s="180">
        <f t="shared" si="1"/>
        <v>0</v>
      </c>
      <c r="AM7" s="181">
        <f t="shared" si="1"/>
        <v>0</v>
      </c>
      <c r="AN7" s="180">
        <f t="shared" si="1"/>
        <v>0</v>
      </c>
      <c r="AO7" s="181">
        <f t="shared" si="1"/>
        <v>0</v>
      </c>
      <c r="AP7" s="180">
        <f t="shared" si="1"/>
        <v>0</v>
      </c>
      <c r="AQ7" s="181">
        <f t="shared" si="1"/>
        <v>0</v>
      </c>
      <c r="AR7" s="180">
        <f t="shared" si="1"/>
        <v>0</v>
      </c>
      <c r="AS7" s="181">
        <f t="shared" si="1"/>
        <v>0</v>
      </c>
      <c r="AT7" s="180">
        <f t="shared" si="1"/>
        <v>0</v>
      </c>
      <c r="AU7" s="181">
        <f t="shared" si="1"/>
        <v>0</v>
      </c>
    </row>
    <row r="8" spans="1:47" x14ac:dyDescent="0.35">
      <c r="T8" s="180"/>
      <c r="AP8" s="180"/>
    </row>
  </sheetData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Social Value Plan (TOMs)</vt:lpstr>
      <vt:lpstr>Social Value Plan</vt:lpstr>
      <vt:lpstr>SV Training opportunties</vt:lpstr>
      <vt:lpstr>Local stats</vt:lpstr>
      <vt:lpstr> Education Employment Community</vt:lpstr>
      <vt:lpstr>SV Economic</vt:lpstr>
      <vt:lpstr>SC List</vt:lpstr>
      <vt:lpstr>Local Spend</vt:lpstr>
      <vt:lpstr>Local companies</vt:lpstr>
      <vt:lpstr>Local Labour</vt:lpstr>
      <vt:lpstr>'Social Value Plan (TOMs)'!Print_Area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Roberts, Gill (MS)</dc:creator>
  <cp:keywords/>
  <dc:description/>
  <cp:lastModifiedBy>Adams, Tricia (MS)</cp:lastModifiedBy>
  <cp:revision/>
  <dcterms:created xsi:type="dcterms:W3CDTF">2019-11-04T17:13:02Z</dcterms:created>
  <dcterms:modified xsi:type="dcterms:W3CDTF">2023-06-12T12:33:49Z</dcterms:modified>
  <cp:category/>
  <cp:contentStatus/>
</cp:coreProperties>
</file>