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ububble-my.sharepoint.com/personal/rowan_urbanbubble_co_uk/Documents/"/>
    </mc:Choice>
  </mc:AlternateContent>
  <xr:revisionPtr revIDLastSave="0" documentId="8_{899D59B7-4A1A-47E1-A228-B7AEA53F7FF3}" xr6:coauthVersionLast="47" xr6:coauthVersionMax="47" xr10:uidLastSave="{00000000-0000-0000-0000-000000000000}"/>
  <bookViews>
    <workbookView xWindow="-110" yWindow="-110" windowWidth="19420" windowHeight="10300" tabRatio="500" activeTab="1" xr2:uid="{00000000-000D-0000-FFFF-FFFF00000000}"/>
  </bookViews>
  <sheets>
    <sheet name="Service Charge Budget" sheetId="1" r:id="rId1"/>
    <sheet name="Budget" sheetId="2" r:id="rId2"/>
    <sheet name="Apportion Schedule" sheetId="3" r:id="rId3"/>
    <sheet name="Notes" sheetId="4" r:id="rId4"/>
  </sheets>
  <definedNames>
    <definedName name="_xlnm.Print_Area" localSheetId="2">'Apportion Schedule'!$A$1:$K$22</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 l="1"/>
  <c r="F11" i="2"/>
  <c r="F18" i="2"/>
  <c r="F29" i="2"/>
  <c r="F48" i="2"/>
  <c r="F51" i="2"/>
  <c r="F58" i="2"/>
  <c r="F57" i="2"/>
  <c r="F63" i="2"/>
  <c r="F62" i="2"/>
  <c r="F4" i="2"/>
  <c r="J4" i="3"/>
  <c r="D22" i="3"/>
  <c r="E22" i="3"/>
  <c r="K21" i="3"/>
  <c r="K18" i="3"/>
  <c r="K7" i="3"/>
  <c r="K8" i="3"/>
  <c r="K9" i="3"/>
  <c r="K10" i="3"/>
  <c r="K11" i="3"/>
  <c r="K12" i="3"/>
  <c r="K13" i="3"/>
  <c r="K14" i="3"/>
  <c r="K15" i="3"/>
  <c r="K16" i="3"/>
  <c r="K17" i="3"/>
  <c r="K19" i="3"/>
  <c r="K20" i="3"/>
  <c r="K6" i="3"/>
  <c r="K5" i="3"/>
  <c r="K4" i="3"/>
  <c r="C22" i="3"/>
  <c r="C68" i="2"/>
  <c r="D70" i="2"/>
  <c r="D18" i="2"/>
  <c r="E4" i="3"/>
  <c r="E5" i="3"/>
  <c r="J5" i="3"/>
  <c r="E6" i="3"/>
  <c r="J6" i="3"/>
  <c r="J7" i="3"/>
  <c r="E8" i="3"/>
  <c r="J8" i="3"/>
  <c r="E9" i="3"/>
  <c r="J9" i="3"/>
  <c r="E10" i="3"/>
  <c r="J10" i="3"/>
  <c r="J11" i="3"/>
  <c r="E12" i="3"/>
  <c r="J12" i="3"/>
  <c r="E13" i="3"/>
  <c r="J13" i="3"/>
  <c r="E14" i="3"/>
  <c r="J14" i="3"/>
  <c r="J15" i="3"/>
  <c r="E16" i="3"/>
  <c r="J16" i="3"/>
  <c r="E17" i="3"/>
  <c r="J17" i="3"/>
  <c r="E18" i="3"/>
  <c r="J18" i="3"/>
  <c r="J19" i="3"/>
  <c r="E20" i="3"/>
  <c r="J20" i="3"/>
  <c r="E21" i="3"/>
  <c r="J21" i="3"/>
  <c r="B22" i="3"/>
  <c r="C4" i="3" s="1"/>
  <c r="F22" i="3"/>
  <c r="J22" i="3"/>
  <c r="F65" i="2" l="1"/>
  <c r="K22" i="3"/>
  <c r="G4" i="3"/>
  <c r="D21" i="3"/>
  <c r="H21" i="3" s="1"/>
  <c r="C17" i="3"/>
  <c r="G17" i="3" s="1"/>
  <c r="C13" i="3"/>
  <c r="G13" i="3" s="1"/>
  <c r="C9" i="3"/>
  <c r="G9" i="3" s="1"/>
  <c r="C5" i="3"/>
  <c r="G5" i="3" s="1"/>
  <c r="D18" i="3"/>
  <c r="C14" i="3"/>
  <c r="G14" i="3" s="1"/>
  <c r="C10" i="3"/>
  <c r="G10" i="3" s="1"/>
  <c r="C6" i="3"/>
  <c r="G6" i="3" s="1"/>
  <c r="E19" i="3"/>
  <c r="E15" i="3"/>
  <c r="E11" i="3"/>
  <c r="E7" i="3"/>
  <c r="D19" i="3"/>
  <c r="H19" i="3" s="1"/>
  <c r="C15" i="3"/>
  <c r="G15" i="3" s="1"/>
  <c r="C11" i="3"/>
  <c r="G11" i="3" s="1"/>
  <c r="C7" i="3"/>
  <c r="G7" i="3" s="1"/>
  <c r="D20" i="3"/>
  <c r="H20" i="3" s="1"/>
  <c r="C16" i="3"/>
  <c r="G16" i="3" s="1"/>
  <c r="C12" i="3"/>
  <c r="G12" i="3" s="1"/>
  <c r="C8" i="3"/>
  <c r="G8" i="3" s="1"/>
  <c r="H18" i="3" l="1"/>
  <c r="G22" i="3"/>
  <c r="H22" i="3" l="1"/>
  <c r="B58" i="2" l="1"/>
  <c r="C58" i="2"/>
  <c r="F28" i="2" l="1"/>
  <c r="E11" i="2" l="1"/>
  <c r="F16" i="2"/>
  <c r="F15" i="2" l="1"/>
  <c r="F6" i="2"/>
  <c r="F7" i="2"/>
  <c r="F5" i="2"/>
  <c r="F25" i="2" l="1"/>
  <c r="F10" i="2" l="1"/>
  <c r="E8" i="2"/>
  <c r="D8" i="2"/>
  <c r="B8" i="2"/>
  <c r="C8" i="2"/>
  <c r="F26" i="2" l="1"/>
  <c r="B18" i="2"/>
  <c r="B4" i="2" l="1"/>
  <c r="F55" i="2" l="1"/>
  <c r="B57" i="2" l="1"/>
  <c r="F9" i="2" l="1"/>
  <c r="C11" i="2"/>
  <c r="D11" i="2"/>
  <c r="B11" i="2"/>
  <c r="F59" i="2" l="1"/>
  <c r="F60" i="2"/>
  <c r="F61" i="2"/>
  <c r="F64" i="2"/>
  <c r="E57" i="2"/>
  <c r="D57" i="2"/>
  <c r="C57" i="2"/>
  <c r="F52" i="2"/>
  <c r="F53" i="2"/>
  <c r="F54" i="2"/>
  <c r="F56" i="2"/>
  <c r="E51" i="2"/>
  <c r="D51" i="2"/>
  <c r="C51" i="2"/>
  <c r="B51" i="2"/>
  <c r="F49" i="2"/>
  <c r="F50" i="2"/>
  <c r="E48" i="2"/>
  <c r="D48" i="2"/>
  <c r="C48" i="2"/>
  <c r="B48" i="2"/>
  <c r="F30" i="2"/>
  <c r="F31" i="2"/>
  <c r="F32" i="2"/>
  <c r="F33" i="2"/>
  <c r="F35" i="2"/>
  <c r="F36" i="2"/>
  <c r="F37" i="2"/>
  <c r="F38" i="2"/>
  <c r="F39" i="2"/>
  <c r="F40" i="2"/>
  <c r="F41" i="2"/>
  <c r="F42" i="2"/>
  <c r="F43" i="2"/>
  <c r="F44" i="2"/>
  <c r="F45" i="2"/>
  <c r="F46" i="2"/>
  <c r="F47" i="2"/>
  <c r="E29" i="2"/>
  <c r="D29" i="2"/>
  <c r="C29" i="2"/>
  <c r="B29" i="2"/>
  <c r="F19" i="2"/>
  <c r="F21" i="2"/>
  <c r="F22" i="2"/>
  <c r="F23" i="2"/>
  <c r="F27" i="2"/>
  <c r="E18" i="2"/>
  <c r="C18" i="2"/>
  <c r="F12" i="2"/>
  <c r="F13" i="2"/>
  <c r="F14" i="2"/>
  <c r="F17" i="2"/>
  <c r="E4" i="2"/>
  <c r="D4" i="2"/>
  <c r="C4" i="2"/>
  <c r="D65" i="2" l="1"/>
  <c r="C65" i="2"/>
  <c r="E65" i="2"/>
  <c r="I10" i="3" l="1"/>
  <c r="I21" i="3"/>
  <c r="I14" i="3"/>
  <c r="I17" i="3"/>
  <c r="I6" i="3"/>
  <c r="I9" i="3"/>
  <c r="I4" i="3"/>
  <c r="I18" i="3"/>
  <c r="I20" i="3"/>
  <c r="I16" i="3"/>
  <c r="I12" i="3"/>
  <c r="I13" i="3"/>
  <c r="I8" i="3"/>
  <c r="I5" i="3"/>
  <c r="I11" i="3"/>
  <c r="I15" i="3"/>
  <c r="I19" i="3"/>
  <c r="I7" i="3"/>
  <c r="D69" i="2"/>
  <c r="C69" i="2"/>
  <c r="C71" i="2"/>
  <c r="D71" i="2" s="1"/>
  <c r="C70" i="2"/>
  <c r="I22" i="3" l="1"/>
  <c r="B65" i="2"/>
  <c r="D68" i="2" s="1"/>
</calcChain>
</file>

<file path=xl/sharedStrings.xml><?xml version="1.0" encoding="utf-8"?>
<sst xmlns="http://schemas.openxmlformats.org/spreadsheetml/2006/main" count="194" uniqueCount="169">
  <si>
    <t>Detailed information on forecast of expenditure</t>
  </si>
  <si>
    <t>Expenditure Area</t>
  </si>
  <si>
    <t>Insurance</t>
  </si>
  <si>
    <t>Buildings Insurance</t>
  </si>
  <si>
    <t>Services</t>
  </si>
  <si>
    <t>Planned Maintenance</t>
  </si>
  <si>
    <t>Pest Control</t>
  </si>
  <si>
    <t>Reactive Maintanence</t>
  </si>
  <si>
    <t>M&amp;R- Lifts</t>
  </si>
  <si>
    <t>M&amp;R- Roof</t>
  </si>
  <si>
    <t>M&amp;R- TV/Sat/Aerial</t>
  </si>
  <si>
    <t>M&amp;R- Water Ingress</t>
  </si>
  <si>
    <t>Utilities</t>
  </si>
  <si>
    <t>Professional Fees</t>
  </si>
  <si>
    <t xml:space="preserve">Out of Hours Service </t>
  </si>
  <si>
    <t>Fire, Health &amp; Safety Assessments</t>
  </si>
  <si>
    <t>Sundries &amp; Postage</t>
  </si>
  <si>
    <t>Bank Charges</t>
  </si>
  <si>
    <t xml:space="preserve">Total </t>
  </si>
  <si>
    <t>Expenditure Item</t>
  </si>
  <si>
    <t>Notes</t>
  </si>
  <si>
    <t>Reactive Maintenance</t>
  </si>
  <si>
    <t>Electricity</t>
  </si>
  <si>
    <t>Forecasting service charge budget is an educated guesswork. Our forecast is as accurate as possible as we use our knowledge and experience of managing sites of similar age and size in the local area with similar services and scale accordingly to this particular development.  We also explain how each service is calculated so when the forecast is scrutinised, revisions can be made and agreed by all parties in a straight forward fashion.</t>
  </si>
  <si>
    <t xml:space="preserve">Carpeting cleaning </t>
  </si>
  <si>
    <t>Accountant</t>
  </si>
  <si>
    <t>Window Cleaning</t>
  </si>
  <si>
    <t xml:space="preserve">Lighting and Electrical </t>
  </si>
  <si>
    <t>Gutter Clean</t>
  </si>
  <si>
    <t>Routine Maintenance</t>
  </si>
  <si>
    <t xml:space="preserve">Bin Store Clean and Large Item Removal </t>
  </si>
  <si>
    <t>M&amp;R- Lighting and Electrical</t>
  </si>
  <si>
    <t>M&amp;R- Pest Control</t>
  </si>
  <si>
    <t>M&amp;R- Drains and Gutters</t>
  </si>
  <si>
    <t>M&amp;R- Trace and Detect</t>
  </si>
  <si>
    <t xml:space="preserve">M&amp;R- Fire Equipment  - Alarm </t>
  </si>
  <si>
    <t>M&amp;R- Fire Equipment  - AOV</t>
  </si>
  <si>
    <t>M&amp;R- Fire Equipment  - Riser</t>
  </si>
  <si>
    <t>M&amp;R- General Works</t>
  </si>
  <si>
    <t>Lift Maintenance inc Lift Line</t>
  </si>
  <si>
    <t>Water</t>
  </si>
  <si>
    <t>General Works</t>
  </si>
  <si>
    <t>M&amp;R- Acess Systems</t>
  </si>
  <si>
    <t>M&amp;R- Doors - Internal</t>
  </si>
  <si>
    <t>M&amp;R- Doors - External</t>
  </si>
  <si>
    <t>M&amp;R- Windows</t>
  </si>
  <si>
    <t>Bin Store Clean and Item Removal</t>
  </si>
  <si>
    <t>Fire Equipment and System Maintenance</t>
  </si>
  <si>
    <t>Lighting and Electrical</t>
  </si>
  <si>
    <t>Provision for contractor attendance and/or repairs outside the scope of maintenance agreements.</t>
  </si>
  <si>
    <t>Maintenance and Repair</t>
  </si>
  <si>
    <t xml:space="preserve">Water  </t>
  </si>
  <si>
    <t>Provision for the communal water supply.</t>
  </si>
  <si>
    <t>Provision for communal electricity.</t>
  </si>
  <si>
    <t>Provision for notices and postage</t>
  </si>
  <si>
    <t>Costs for annual Fire and Health and Safety assessments</t>
  </si>
  <si>
    <t>Costs for annual audit of service charge accounts</t>
  </si>
  <si>
    <t>Provision for Client Monies Account.</t>
  </si>
  <si>
    <t xml:space="preserve">Carpet Cleaning </t>
  </si>
  <si>
    <t xml:space="preserve">CCTV </t>
  </si>
  <si>
    <t>M&amp;R- CCTV</t>
  </si>
  <si>
    <t>Reserve Fund</t>
  </si>
  <si>
    <t xml:space="preserve">Internal Decoration  </t>
  </si>
  <si>
    <t>External Decoration</t>
  </si>
  <si>
    <t>Roof and Structure</t>
  </si>
  <si>
    <t>Sq FT</t>
  </si>
  <si>
    <t>Unit Ref</t>
  </si>
  <si>
    <t>Company Secretarial</t>
  </si>
  <si>
    <t>CCTV</t>
  </si>
  <si>
    <t>Internal Decoration</t>
  </si>
  <si>
    <t>Contribution to internal decorations where required</t>
  </si>
  <si>
    <t>Contribution to external decorations where requried</t>
  </si>
  <si>
    <t>Contribution to roof/structure works where required</t>
  </si>
  <si>
    <t>Contribution to general works where requried</t>
  </si>
  <si>
    <t xml:space="preserve">Company Secretarial </t>
  </si>
  <si>
    <t>M&amp;R- Car Park Gates</t>
  </si>
  <si>
    <t xml:space="preserve">Car Park Gate Maintenance </t>
  </si>
  <si>
    <t>Schedule 4 (Car Park)</t>
  </si>
  <si>
    <t>Total Annual Charge
(£)</t>
  </si>
  <si>
    <t xml:space="preserve">
Schedule 4  (Carpark)
Charge
(£)
</t>
  </si>
  <si>
    <r>
      <t xml:space="preserve">Contents: </t>
    </r>
    <r>
      <rPr>
        <sz val="14"/>
        <color rgb="FF00828F"/>
        <rFont val="Avant Garde"/>
        <family val="2"/>
      </rPr>
      <t xml:space="preserve">1. Service Charge Budget  2. Service Charge Forecast/Budget  3. Budget Notes  </t>
    </r>
  </si>
  <si>
    <t>The Limes - Didsbury</t>
  </si>
  <si>
    <t>The Limes - Service Charge Budget</t>
  </si>
  <si>
    <t>Staffing</t>
  </si>
  <si>
    <t xml:space="preserve">Schedule1 (Apartments) </t>
  </si>
  <si>
    <t xml:space="preserve">Schedule 2 (Townhouses) </t>
  </si>
  <si>
    <t>Price Per Sqft / Per Space (PA)</t>
  </si>
  <si>
    <t>Total Apartment Service Charge</t>
  </si>
  <si>
    <t>Total Development Service Charge</t>
  </si>
  <si>
    <t xml:space="preserve">Total Car Park Service Charge </t>
  </si>
  <si>
    <t>Total Townhouse Service Charge</t>
  </si>
  <si>
    <t>Total Apartment Sqft</t>
  </si>
  <si>
    <t>Total Townhouse Sqft</t>
  </si>
  <si>
    <r>
      <t>Management Fees</t>
    </r>
    <r>
      <rPr>
        <b/>
        <sz val="11"/>
        <rFont val="Avant Garde"/>
        <family val="2"/>
      </rPr>
      <t xml:space="preserve"> </t>
    </r>
  </si>
  <si>
    <r>
      <t>Electricity</t>
    </r>
    <r>
      <rPr>
        <b/>
        <sz val="11"/>
        <rFont val="Avant Garde"/>
        <family val="2"/>
      </rPr>
      <t xml:space="preserve"> </t>
    </r>
  </si>
  <si>
    <t xml:space="preserve">Cover, Bank Holidays &amp; Absences </t>
  </si>
  <si>
    <t>National Insurance &amp; Pensions</t>
  </si>
  <si>
    <t>Facilities Management Fee</t>
  </si>
  <si>
    <t>Total Car Park Spaces</t>
  </si>
  <si>
    <t>Schedule 1 (Apartment) Contribution
 (%)</t>
  </si>
  <si>
    <t>LG 1</t>
  </si>
  <si>
    <t>LG 2</t>
  </si>
  <si>
    <t>LG 3</t>
  </si>
  <si>
    <t>LG 4</t>
  </si>
  <si>
    <t>The Limes - Apportionment Schedule</t>
  </si>
  <si>
    <t>The Limes - Budget Comments</t>
  </si>
  <si>
    <t xml:space="preserve">
Schedule 3 (Estate)
Contribution
(%)
</t>
  </si>
  <si>
    <t>Schedule 3 (Estate) Charge          (£)</t>
  </si>
  <si>
    <t>Schedule 1 (Apartments)          Charge
  (£)</t>
  </si>
  <si>
    <t>Schedule 2
(Town House)
Charge      
(£)</t>
  </si>
  <si>
    <t>Schedule 2 (Town House) Contribution
(%)</t>
  </si>
  <si>
    <t>Car Park</t>
  </si>
  <si>
    <t xml:space="preserve">
Schedule 4  (Carpark)
Contribution
</t>
  </si>
  <si>
    <t xml:space="preserve">Set at a level of 12% of all true wage costs for site staff, this covers all cover needs, for bank holidays, planned holidays and unplanned absences </t>
  </si>
  <si>
    <t xml:space="preserve">Provision for the 9% National Insurance for each employee and 1% pension contribution. </t>
  </si>
  <si>
    <t xml:space="preserve">Facilities Management Fee, covers the uniform, supplies, equipment, mobiles, training and management costs for all site staff </t>
  </si>
  <si>
    <t xml:space="preserve">Cost for maintnence to external grounds, shrubbery and planting within the site boundary. </t>
  </si>
  <si>
    <t xml:space="preserve">Annual professinal clean of carpets, spot clean only to communal areas within apartment block. </t>
  </si>
  <si>
    <t xml:space="preserve">External Decoration </t>
  </si>
  <si>
    <t>Contribution to car park works where required</t>
  </si>
  <si>
    <t xml:space="preserve">Cost for Alliance City Living to be appointed company secretary. </t>
  </si>
  <si>
    <t xml:space="preserve">Car Park </t>
  </si>
  <si>
    <t>Bi-annual safety testing and maintenance with certifed contractors of the car park gate.</t>
  </si>
  <si>
    <t>Lift Insurance</t>
  </si>
  <si>
    <t xml:space="preserve">Insurance provided for the lift in the apartment building at the Limes. </t>
  </si>
  <si>
    <t>Quarterly visits from specialist contractor for the external glazing to  apartments only.</t>
  </si>
  <si>
    <t xml:space="preserve">Fire Panel, Risers and AOV tested annually. </t>
  </si>
  <si>
    <t>Schedule 3 (Development)</t>
  </si>
  <si>
    <t>£4.50 inc vat per property per annum</t>
  </si>
  <si>
    <t>G 5</t>
  </si>
  <si>
    <t>G 6</t>
  </si>
  <si>
    <t>G 7</t>
  </si>
  <si>
    <t>G 8</t>
  </si>
  <si>
    <t>FF 9</t>
  </si>
  <si>
    <t>FF 10</t>
  </si>
  <si>
    <t>FF 11</t>
  </si>
  <si>
    <t>FF 12</t>
  </si>
  <si>
    <t>SF 13</t>
  </si>
  <si>
    <t>SF 14</t>
  </si>
  <si>
    <t>TH 1 (A)</t>
  </si>
  <si>
    <t>TH 2 (B)</t>
  </si>
  <si>
    <t>TH 4 (D)</t>
  </si>
  <si>
    <t>TH 3 (c)</t>
  </si>
  <si>
    <t>Access Control</t>
  </si>
  <si>
    <t>Outsourced Caretaker</t>
  </si>
  <si>
    <t>Uniform</t>
  </si>
  <si>
    <t>Drainage Survey</t>
  </si>
  <si>
    <t>Lift Maintenance inc Lift Line Rental</t>
  </si>
  <si>
    <t xml:space="preserve">Directors &amp; Officers Insurance </t>
  </si>
  <si>
    <t>Cleaning Equipment</t>
  </si>
  <si>
    <t>CCTV Drainage Survey</t>
  </si>
  <si>
    <t xml:space="preserve">Actual top line premium cost for year ones policy. </t>
  </si>
  <si>
    <t xml:space="preserve">Percentage of a community manager and assistant community manager salary based on unit count of the development. </t>
  </si>
  <si>
    <t xml:space="preserve">6 hours per week across 3 days for an outsourced caretaker to be on site undertaking external estate cleaning and internal communal area cleaning to the apartment building only. Will include  jet washing and minor landscaping provision. </t>
  </si>
  <si>
    <t xml:space="preserve">Cost to cover additional adhoc deep clean of waste area and large item removal where required. </t>
  </si>
  <si>
    <t>Grounds Keeping &amp; Landscaping</t>
  </si>
  <si>
    <t xml:space="preserve">Grounds Keeping &amp; Landscaping </t>
  </si>
  <si>
    <t xml:space="preserve">Full comprehensive maintenance agreement with install contractors. Covering cyclical services and the BT lift line rental for the call button. </t>
  </si>
  <si>
    <t>Annual test of Emergency Lighting and PAT test of operational staff portable electrical items.</t>
  </si>
  <si>
    <t>First years costs should include purchase of bait boxes and install of such. Quarterly visits from certified contractors.</t>
  </si>
  <si>
    <t xml:space="preserve">Annual clean and function test of CCTV cameras. Software updatewhere required. </t>
  </si>
  <si>
    <t xml:space="preserve">Annual clean and function test of roof gutters to apartment block only. </t>
  </si>
  <si>
    <t xml:space="preserve">Annual site drainage survey to comply with local planning authority conditions. </t>
  </si>
  <si>
    <t>Car Park Gate Maintenance</t>
  </si>
  <si>
    <t>EV Chargers Software Subscription &amp; Maintenance</t>
  </si>
  <si>
    <t>Cost for the annual licence fees associated to the electric vehicle charging points within the car park. Also includes maintenance costs for each charger. For use by anybody.</t>
  </si>
  <si>
    <t>EV Car Chargers Software Subscription &amp; Maintenance</t>
  </si>
  <si>
    <t>Hikvision Intercom Configuration</t>
  </si>
  <si>
    <t xml:space="preserve">Cost for Alliance City Living's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</si>
</sst>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quot;£&quot;#,##0.00"/>
    <numFmt numFmtId="166" formatCode="&quot;£&quot;#,##0"/>
  </numFmts>
  <fonts count="40">
    <font>
      <sz val="12"/>
      <color theme="1"/>
      <name val="Impact"/>
      <family val="2"/>
      <scheme val="minor"/>
    </font>
    <font>
      <b/>
      <sz val="26"/>
      <color rgb="FF653279"/>
      <name val="Avant Garde"/>
      <family val="2"/>
    </font>
    <font>
      <sz val="12"/>
      <color rgb="FF653279"/>
      <name val="Avant Garde"/>
      <family val="2"/>
    </font>
    <font>
      <b/>
      <sz val="11"/>
      <color rgb="FF653279"/>
      <name val="Avant Garde"/>
      <family val="2"/>
    </font>
    <font>
      <sz val="14"/>
      <color rgb="FF653279"/>
      <name val="AvantGarde Medium Bold"/>
    </font>
    <font>
      <sz val="10"/>
      <name val="Arial"/>
      <family val="2"/>
    </font>
    <font>
      <sz val="13"/>
      <color rgb="FF653279"/>
      <name val="AvantGarde Medium Bold"/>
    </font>
    <font>
      <sz val="11"/>
      <color rgb="FF653279"/>
      <name val="Avant Garde"/>
      <family val="2"/>
    </font>
    <font>
      <sz val="8"/>
      <name val="Impact"/>
      <family val="2"/>
      <scheme val="minor"/>
    </font>
    <font>
      <sz val="12"/>
      <color rgb="FF653279"/>
      <name val="Impact"/>
      <family val="2"/>
      <scheme val="minor"/>
    </font>
    <font>
      <sz val="24"/>
      <color rgb="FF653279"/>
      <name val="AvantGarde Medium Bold"/>
    </font>
    <font>
      <b/>
      <sz val="18"/>
      <color rgb="FF653279"/>
      <name val="AvantGarde Medium Bold"/>
    </font>
    <font>
      <sz val="18"/>
      <color theme="0"/>
      <name val="AvantGarde Medium Bold"/>
    </font>
    <font>
      <b/>
      <sz val="24"/>
      <color rgb="FF653279"/>
      <name val="AvantGarde Medium Bold"/>
    </font>
    <font>
      <sz val="12"/>
      <color theme="1"/>
      <name val="Impact"/>
      <family val="2"/>
      <scheme val="minor"/>
    </font>
    <font>
      <b/>
      <sz val="11"/>
      <color theme="0"/>
      <name val="Avant Garde"/>
      <family val="2"/>
    </font>
    <font>
      <sz val="10"/>
      <name val="Verdana"/>
      <family val="2"/>
    </font>
    <font>
      <sz val="11"/>
      <color rgb="FF28264B"/>
      <name val="Avant Garde"/>
      <family val="2"/>
    </font>
    <font>
      <b/>
      <sz val="12"/>
      <color theme="0"/>
      <name val="Avant Garde"/>
      <family val="2"/>
    </font>
    <font>
      <sz val="9"/>
      <color rgb="FF653279"/>
      <name val="Avant Garde"/>
      <family val="2"/>
    </font>
    <font>
      <sz val="9"/>
      <color rgb="FF653279"/>
      <name val="Impact"/>
      <family val="2"/>
      <scheme val="minor"/>
    </font>
    <font>
      <sz val="11"/>
      <color rgb="FF653279"/>
      <name val="Impact"/>
      <family val="2"/>
      <scheme val="minor"/>
    </font>
    <font>
      <b/>
      <sz val="18"/>
      <color theme="0"/>
      <name val="Avant Garde"/>
      <family val="2"/>
    </font>
    <font>
      <sz val="24"/>
      <color rgb="FF00828F"/>
      <name val="AvantGarde Medium Bold"/>
    </font>
    <font>
      <b/>
      <sz val="11"/>
      <color rgb="FF00828F"/>
      <name val="Avant Garde"/>
      <family val="2"/>
    </font>
    <font>
      <sz val="14"/>
      <color rgb="FF00828F"/>
      <name val="AvantGarde Medium Bold"/>
    </font>
    <font>
      <sz val="14"/>
      <color rgb="FF00828F"/>
      <name val="Avant Garde"/>
      <family val="2"/>
    </font>
    <font>
      <sz val="11"/>
      <name val="Avant Garde"/>
      <family val="2"/>
    </font>
    <font>
      <sz val="11"/>
      <color rgb="FF0B3649"/>
      <name val="Avant Garde"/>
      <family val="2"/>
    </font>
    <font>
      <b/>
      <sz val="11"/>
      <name val="Avant Garde"/>
      <family val="2"/>
    </font>
    <font>
      <sz val="11"/>
      <color theme="1"/>
      <name val="Avant Garde"/>
      <family val="2"/>
    </font>
    <font>
      <sz val="12"/>
      <name val="Avant Garde"/>
      <family val="2"/>
    </font>
    <font>
      <b/>
      <u/>
      <sz val="16"/>
      <color rgb="FFFF0000"/>
      <name val="AvantGarde Medium Bold"/>
    </font>
    <font>
      <sz val="10"/>
      <color rgb="FFFF0000"/>
      <name val="Avant Garde"/>
      <family val="2"/>
    </font>
    <font>
      <b/>
      <sz val="10"/>
      <color rgb="FFFF0000"/>
      <name val="AvantGarde Medium Bold"/>
    </font>
    <font>
      <b/>
      <sz val="10"/>
      <color rgb="FFFF0000"/>
      <name val="Avant Garde"/>
      <family val="2"/>
    </font>
    <font>
      <sz val="12"/>
      <color rgb="FFFF0000"/>
      <name val="AvantGarde Medium Bold"/>
    </font>
    <font>
      <sz val="12"/>
      <color rgb="FFFF0000"/>
      <name val="Impact"/>
      <family val="2"/>
      <scheme val="minor"/>
    </font>
    <font>
      <sz val="14"/>
      <name val="Avant Garde"/>
      <family val="2"/>
    </font>
    <font>
      <sz val="14"/>
      <color theme="0"/>
      <name val="AvantGarde Medium Bold"/>
    </font>
  </fonts>
  <fills count="8">
    <fill>
      <patternFill patternType="none"/>
    </fill>
    <fill>
      <patternFill patternType="gray125"/>
    </fill>
    <fill>
      <patternFill patternType="solid">
        <fgColor rgb="FF53565A"/>
        <bgColor indexed="64"/>
      </patternFill>
    </fill>
    <fill>
      <patternFill patternType="solid">
        <fgColor rgb="FFB8B8B8"/>
        <bgColor indexed="64"/>
      </patternFill>
    </fill>
    <fill>
      <patternFill patternType="solid">
        <fgColor theme="0"/>
        <bgColor indexed="64"/>
      </patternFill>
    </fill>
    <fill>
      <patternFill patternType="solid">
        <fgColor rgb="FF00828F"/>
        <bgColor indexed="64"/>
      </patternFill>
    </fill>
    <fill>
      <patternFill patternType="solid">
        <fgColor rgb="FF00828F"/>
        <bgColor rgb="FF000000"/>
      </patternFill>
    </fill>
    <fill>
      <patternFill patternType="solid">
        <fgColor theme="0" tint="-0.49998474074526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164" fontId="5" fillId="0" borderId="0" applyFont="0" applyFill="0" applyBorder="0" applyAlignment="0" applyProtection="0"/>
    <xf numFmtId="9" fontId="14" fillId="0" borderId="0" applyFont="0" applyFill="0" applyBorder="0" applyAlignment="0" applyProtection="0"/>
    <xf numFmtId="0" fontId="16" fillId="0" borderId="0"/>
  </cellStyleXfs>
  <cellXfs count="166">
    <xf numFmtId="0" fontId="0" fillId="0" borderId="0" xfId="0"/>
    <xf numFmtId="0" fontId="2" fillId="0" borderId="0" xfId="0" applyFont="1"/>
    <xf numFmtId="0" fontId="2" fillId="0" borderId="0" xfId="0" applyFont="1" applyAlignment="1">
      <alignment vertical="center"/>
    </xf>
    <xf numFmtId="0" fontId="6" fillId="0" borderId="0" xfId="0" applyFont="1" applyAlignment="1">
      <alignment horizontal="left" vertical="center"/>
    </xf>
    <xf numFmtId="0" fontId="9" fillId="0" borderId="0" xfId="0" applyFont="1" applyAlignment="1">
      <alignment vertical="center"/>
    </xf>
    <xf numFmtId="0" fontId="11" fillId="0" borderId="0" xfId="0" applyFont="1"/>
    <xf numFmtId="0" fontId="10" fillId="0" borderId="0" xfId="0" applyFont="1"/>
    <xf numFmtId="0" fontId="4" fillId="0" borderId="0" xfId="0" applyFont="1"/>
    <xf numFmtId="0" fontId="3" fillId="0" borderId="0" xfId="0" applyFont="1"/>
    <xf numFmtId="0" fontId="3" fillId="0" borderId="0" xfId="0" applyFont="1" applyAlignment="1">
      <alignment vertical="center"/>
    </xf>
    <xf numFmtId="0" fontId="1" fillId="0" borderId="0" xfId="0" applyFont="1"/>
    <xf numFmtId="0" fontId="7" fillId="0" borderId="0" xfId="0" applyFont="1"/>
    <xf numFmtId="0" fontId="2" fillId="0" borderId="0" xfId="0" applyFont="1" applyAlignment="1">
      <alignment horizontal="left" vertical="center"/>
    </xf>
    <xf numFmtId="0" fontId="0" fillId="3" borderId="0" xfId="0" applyFill="1"/>
    <xf numFmtId="0" fontId="0" fillId="4" borderId="0" xfId="0" applyFill="1"/>
    <xf numFmtId="0" fontId="2" fillId="4" borderId="0" xfId="0" applyFont="1" applyFill="1"/>
    <xf numFmtId="0" fontId="19" fillId="0" borderId="0" xfId="0" applyFont="1" applyAlignment="1">
      <alignment horizontal="center" vertical="center"/>
    </xf>
    <xf numFmtId="2" fontId="19" fillId="0" borderId="0" xfId="0" applyNumberFormat="1" applyFont="1" applyAlignment="1">
      <alignment horizontal="center" vertical="center"/>
    </xf>
    <xf numFmtId="0" fontId="20" fillId="0" borderId="0" xfId="0" applyFont="1" applyAlignment="1">
      <alignment vertical="center"/>
    </xf>
    <xf numFmtId="0" fontId="20" fillId="0" borderId="0" xfId="0" applyFont="1" applyAlignment="1">
      <alignment horizontal="center" vertical="center"/>
    </xf>
    <xf numFmtId="2" fontId="20" fillId="0" borderId="0" xfId="0" applyNumberFormat="1" applyFont="1" applyAlignment="1">
      <alignment horizontal="center" vertical="center"/>
    </xf>
    <xf numFmtId="4" fontId="20" fillId="0" borderId="0" xfId="0" applyNumberFormat="1" applyFont="1" applyAlignment="1">
      <alignment vertical="center"/>
    </xf>
    <xf numFmtId="0" fontId="21" fillId="0" borderId="0" xfId="0" applyFont="1" applyAlignment="1">
      <alignment vertical="center"/>
    </xf>
    <xf numFmtId="0" fontId="18" fillId="5" borderId="2"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5" fillId="5" borderId="1" xfId="0" applyFont="1" applyFill="1" applyBorder="1" applyAlignment="1">
      <alignment horizontal="left" vertical="center"/>
    </xf>
    <xf numFmtId="3" fontId="15" fillId="5" borderId="2" xfId="1" applyNumberFormat="1" applyFont="1" applyFill="1" applyBorder="1" applyAlignment="1">
      <alignment horizontal="right" vertical="center"/>
    </xf>
    <xf numFmtId="3" fontId="15" fillId="5" borderId="3" xfId="1" applyNumberFormat="1" applyFont="1" applyFill="1" applyBorder="1" applyAlignment="1">
      <alignment horizontal="right" vertical="center"/>
    </xf>
    <xf numFmtId="3" fontId="15" fillId="5" borderId="2" xfId="0" applyNumberFormat="1" applyFont="1" applyFill="1" applyBorder="1" applyAlignment="1">
      <alignment horizontal="right" vertical="center"/>
    </xf>
    <xf numFmtId="3" fontId="15" fillId="5" borderId="3" xfId="0" applyNumberFormat="1" applyFont="1" applyFill="1" applyBorder="1" applyAlignment="1">
      <alignment horizontal="right" vertical="center"/>
    </xf>
    <xf numFmtId="0" fontId="18" fillId="5" borderId="1" xfId="0" applyFont="1" applyFill="1" applyBorder="1" applyAlignment="1">
      <alignment horizontal="left" vertical="center" wrapText="1"/>
    </xf>
    <xf numFmtId="0" fontId="2" fillId="0" borderId="0" xfId="0" applyFont="1" applyAlignment="1">
      <alignment horizontal="right" vertical="center"/>
    </xf>
    <xf numFmtId="165" fontId="2" fillId="0" borderId="0" xfId="0" applyNumberFormat="1" applyFont="1" applyAlignment="1">
      <alignment vertical="center"/>
    </xf>
    <xf numFmtId="0" fontId="15" fillId="5" borderId="1" xfId="0" applyFont="1" applyFill="1" applyBorder="1" applyAlignment="1">
      <alignment horizontal="center" vertical="center"/>
    </xf>
    <xf numFmtId="166" fontId="27" fillId="0" borderId="9" xfId="0" applyNumberFormat="1" applyFont="1" applyBorder="1" applyAlignment="1">
      <alignment horizontal="center" vertical="center"/>
    </xf>
    <xf numFmtId="166" fontId="27" fillId="0" borderId="6" xfId="0" applyNumberFormat="1" applyFont="1" applyBorder="1" applyAlignment="1">
      <alignment horizontal="center" vertical="center"/>
    </xf>
    <xf numFmtId="0" fontId="27" fillId="0" borderId="5" xfId="0" applyFont="1" applyBorder="1" applyAlignment="1">
      <alignment horizontal="left" vertical="center"/>
    </xf>
    <xf numFmtId="0" fontId="27" fillId="0" borderId="0" xfId="0" applyFont="1" applyAlignment="1">
      <alignment horizontal="left" vertical="center"/>
    </xf>
    <xf numFmtId="166" fontId="27" fillId="0" borderId="12" xfId="0" applyNumberFormat="1" applyFont="1" applyBorder="1" applyAlignment="1">
      <alignment horizontal="center" vertical="center"/>
    </xf>
    <xf numFmtId="0" fontId="15" fillId="4" borderId="0" xfId="0" applyFont="1" applyFill="1" applyAlignment="1">
      <alignment horizontal="center" vertical="center"/>
    </xf>
    <xf numFmtId="3" fontId="27" fillId="0" borderId="6" xfId="0" applyNumberFormat="1" applyFont="1" applyBorder="1" applyAlignment="1">
      <alignment vertical="center"/>
    </xf>
    <xf numFmtId="3" fontId="27" fillId="0" borderId="12" xfId="0" applyNumberFormat="1" applyFont="1" applyBorder="1" applyAlignment="1">
      <alignment vertical="center"/>
    </xf>
    <xf numFmtId="4" fontId="28" fillId="4" borderId="0" xfId="0" applyNumberFormat="1" applyFont="1" applyFill="1" applyAlignment="1">
      <alignment horizontal="center" vertical="center"/>
    </xf>
    <xf numFmtId="4" fontId="27" fillId="4" borderId="0" xfId="0" applyNumberFormat="1" applyFont="1" applyFill="1" applyAlignment="1">
      <alignment horizontal="center" vertical="center"/>
    </xf>
    <xf numFmtId="3" fontId="27" fillId="0" borderId="9" xfId="0" applyNumberFormat="1" applyFont="1" applyBorder="1" applyAlignment="1">
      <alignment horizontal="right" vertical="center"/>
    </xf>
    <xf numFmtId="3" fontId="27" fillId="4" borderId="0" xfId="0" applyNumberFormat="1" applyFont="1" applyFill="1" applyAlignment="1">
      <alignment vertical="center"/>
    </xf>
    <xf numFmtId="3" fontId="27" fillId="4" borderId="0" xfId="0" applyNumberFormat="1" applyFont="1" applyFill="1" applyAlignment="1">
      <alignment horizontal="right" vertical="center"/>
    </xf>
    <xf numFmtId="0" fontId="27" fillId="0" borderId="0" xfId="0" applyFont="1" applyAlignment="1">
      <alignment horizontal="right" vertical="center"/>
    </xf>
    <xf numFmtId="0" fontId="15" fillId="5" borderId="4" xfId="0" applyFont="1" applyFill="1" applyBorder="1" applyAlignment="1">
      <alignment horizontal="center" vertical="center" wrapText="1"/>
    </xf>
    <xf numFmtId="3" fontId="27" fillId="0" borderId="5" xfId="0" applyNumberFormat="1" applyFont="1" applyBorder="1" applyAlignment="1">
      <alignment horizontal="center" vertical="center"/>
    </xf>
    <xf numFmtId="3" fontId="27" fillId="0" borderId="0" xfId="0" applyNumberFormat="1" applyFont="1" applyAlignment="1">
      <alignment horizontal="center" vertical="center"/>
    </xf>
    <xf numFmtId="10" fontId="27" fillId="0" borderId="0" xfId="2" applyNumberFormat="1" applyFont="1" applyFill="1" applyBorder="1" applyAlignment="1">
      <alignment horizontal="center" vertical="center"/>
    </xf>
    <xf numFmtId="9" fontId="27" fillId="0" borderId="0" xfId="2" applyFont="1" applyFill="1" applyBorder="1" applyAlignment="1">
      <alignment horizontal="center" vertical="center"/>
    </xf>
    <xf numFmtId="0" fontId="15" fillId="5" borderId="4" xfId="0" applyFont="1" applyFill="1" applyBorder="1" applyAlignment="1">
      <alignment horizontal="center" vertical="center"/>
    </xf>
    <xf numFmtId="3" fontId="27" fillId="0" borderId="7" xfId="0" applyNumberFormat="1" applyFont="1" applyBorder="1" applyAlignment="1">
      <alignment horizontal="center" vertical="center"/>
    </xf>
    <xf numFmtId="0" fontId="30" fillId="0" borderId="8" xfId="0" applyFont="1" applyBorder="1" applyAlignment="1">
      <alignment horizontal="center"/>
    </xf>
    <xf numFmtId="3" fontId="27" fillId="0" borderId="8" xfId="0" applyNumberFormat="1" applyFont="1" applyBorder="1" applyAlignment="1">
      <alignment horizontal="center" vertical="center"/>
    </xf>
    <xf numFmtId="10" fontId="27" fillId="0" borderId="8" xfId="2" applyNumberFormat="1" applyFont="1" applyFill="1" applyBorder="1" applyAlignment="1">
      <alignment horizontal="center" vertical="center"/>
    </xf>
    <xf numFmtId="0" fontId="30" fillId="0" borderId="0" xfId="0" applyFont="1" applyAlignment="1">
      <alignment horizontal="center"/>
    </xf>
    <xf numFmtId="3" fontId="27" fillId="0" borderId="10" xfId="0" applyNumberFormat="1" applyFont="1" applyBorder="1" applyAlignment="1">
      <alignment horizontal="center" vertical="center"/>
    </xf>
    <xf numFmtId="0" fontId="27" fillId="0" borderId="11" xfId="0" applyFont="1" applyBorder="1" applyAlignment="1">
      <alignment horizontal="center"/>
    </xf>
    <xf numFmtId="3" fontId="27" fillId="0" borderId="11" xfId="0" applyNumberFormat="1" applyFont="1" applyBorder="1" applyAlignment="1">
      <alignment horizontal="center" vertical="center"/>
    </xf>
    <xf numFmtId="10" fontId="27" fillId="0" borderId="11" xfId="2" applyNumberFormat="1" applyFont="1" applyFill="1" applyBorder="1" applyAlignment="1">
      <alignment horizontal="center" vertical="center"/>
    </xf>
    <xf numFmtId="0" fontId="27" fillId="0" borderId="8" xfId="0" applyFont="1" applyBorder="1" applyAlignment="1">
      <alignment horizontal="center"/>
    </xf>
    <xf numFmtId="0" fontId="27" fillId="0" borderId="0" xfId="0" applyFont="1" applyAlignment="1">
      <alignment horizontal="center"/>
    </xf>
    <xf numFmtId="0" fontId="31" fillId="0" borderId="0" xfId="0" applyFont="1" applyAlignment="1">
      <alignment horizontal="center"/>
    </xf>
    <xf numFmtId="0" fontId="31" fillId="0" borderId="11" xfId="0" applyFont="1" applyBorder="1" applyAlignment="1">
      <alignment horizontal="center"/>
    </xf>
    <xf numFmtId="9" fontId="27" fillId="0" borderId="11" xfId="2" applyFont="1" applyFill="1" applyBorder="1" applyAlignment="1">
      <alignment horizontal="center" vertical="center"/>
    </xf>
    <xf numFmtId="10" fontId="27" fillId="0" borderId="8" xfId="0" applyNumberFormat="1" applyFont="1" applyBorder="1" applyAlignment="1">
      <alignment horizontal="center" vertical="center"/>
    </xf>
    <xf numFmtId="10" fontId="27" fillId="0" borderId="0" xfId="0" applyNumberFormat="1" applyFont="1" applyAlignment="1">
      <alignment horizontal="center" vertical="center"/>
    </xf>
    <xf numFmtId="10" fontId="27" fillId="0" borderId="11" xfId="0" applyNumberFormat="1" applyFont="1" applyBorder="1" applyAlignment="1">
      <alignment horizontal="center" vertical="center"/>
    </xf>
    <xf numFmtId="9" fontId="15" fillId="5" borderId="2" xfId="2" applyFont="1" applyFill="1" applyBorder="1" applyAlignment="1">
      <alignment horizontal="center" vertical="center"/>
    </xf>
    <xf numFmtId="3" fontId="15" fillId="5" borderId="1" xfId="1" applyNumberFormat="1" applyFont="1" applyFill="1" applyBorder="1" applyAlignment="1">
      <alignment horizontal="center" vertical="center"/>
    </xf>
    <xf numFmtId="3" fontId="15" fillId="5" borderId="2" xfId="1" applyNumberFormat="1" applyFont="1" applyFill="1" applyBorder="1" applyAlignment="1">
      <alignment horizontal="center" vertical="center"/>
    </xf>
    <xf numFmtId="3" fontId="15" fillId="5" borderId="3" xfId="1" applyNumberFormat="1" applyFont="1" applyFill="1" applyBorder="1" applyAlignment="1">
      <alignment horizontal="center" vertical="center"/>
    </xf>
    <xf numFmtId="1" fontId="27" fillId="0" borderId="8" xfId="2" applyNumberFormat="1" applyFont="1" applyFill="1" applyBorder="1" applyAlignment="1">
      <alignment horizontal="center" vertical="center"/>
    </xf>
    <xf numFmtId="1" fontId="27" fillId="0" borderId="0" xfId="2" applyNumberFormat="1" applyFont="1" applyFill="1" applyBorder="1" applyAlignment="1">
      <alignment horizontal="center" vertical="center"/>
    </xf>
    <xf numFmtId="1" fontId="27" fillId="0" borderId="11" xfId="2" applyNumberFormat="1" applyFont="1" applyFill="1" applyBorder="1" applyAlignment="1">
      <alignment horizontal="center" vertical="center"/>
    </xf>
    <xf numFmtId="1" fontId="27" fillId="0" borderId="6" xfId="2" applyNumberFormat="1" applyFont="1" applyFill="1" applyBorder="1" applyAlignment="1">
      <alignment horizontal="center" vertical="center"/>
    </xf>
    <xf numFmtId="1" fontId="27" fillId="0" borderId="12" xfId="2" applyNumberFormat="1" applyFont="1" applyFill="1" applyBorder="1" applyAlignment="1">
      <alignment horizontal="center" vertical="center"/>
    </xf>
    <xf numFmtId="0" fontId="27" fillId="4" borderId="0" xfId="0" applyFont="1" applyFill="1" applyAlignment="1">
      <alignment horizontal="right" vertical="center"/>
    </xf>
    <xf numFmtId="3" fontId="29" fillId="4" borderId="6" xfId="1" applyNumberFormat="1" applyFont="1" applyFill="1" applyBorder="1" applyAlignment="1">
      <alignment horizontal="right" vertical="center"/>
    </xf>
    <xf numFmtId="0" fontId="27" fillId="4" borderId="5" xfId="0" applyFont="1" applyFill="1" applyBorder="1" applyAlignment="1">
      <alignment horizontal="left" vertical="center"/>
    </xf>
    <xf numFmtId="3" fontId="29" fillId="4" borderId="6" xfId="0" applyNumberFormat="1" applyFont="1" applyFill="1" applyBorder="1" applyAlignment="1">
      <alignment vertical="center"/>
    </xf>
    <xf numFmtId="0" fontId="29" fillId="4" borderId="6" xfId="0" applyFont="1" applyFill="1" applyBorder="1" applyAlignment="1">
      <alignment horizontal="right" vertical="center"/>
    </xf>
    <xf numFmtId="3" fontId="29" fillId="4" borderId="6" xfId="0" applyNumberFormat="1" applyFont="1" applyFill="1" applyBorder="1" applyAlignment="1">
      <alignment horizontal="right" vertical="center"/>
    </xf>
    <xf numFmtId="3" fontId="27" fillId="0" borderId="0" xfId="0" applyNumberFormat="1" applyFont="1" applyAlignment="1">
      <alignment horizontal="right" vertical="center"/>
    </xf>
    <xf numFmtId="1" fontId="15" fillId="5" borderId="3" xfId="2" applyNumberFormat="1" applyFont="1" applyFill="1" applyBorder="1" applyAlignment="1">
      <alignment horizontal="center" vertical="center"/>
    </xf>
    <xf numFmtId="0" fontId="32" fillId="0" borderId="0" xfId="0" applyFont="1" applyAlignment="1">
      <alignment vertical="top"/>
    </xf>
    <xf numFmtId="0" fontId="33" fillId="0" borderId="0" xfId="0" applyFont="1" applyAlignment="1">
      <alignment horizontal="left"/>
    </xf>
    <xf numFmtId="0" fontId="33" fillId="0" borderId="0" xfId="0" applyFont="1"/>
    <xf numFmtId="0" fontId="34" fillId="0" borderId="0" xfId="0" applyFont="1"/>
    <xf numFmtId="0" fontId="35" fillId="0" borderId="0" xfId="0" applyFont="1" applyAlignment="1">
      <alignment horizontal="left" wrapText="1"/>
    </xf>
    <xf numFmtId="0" fontId="36" fillId="3" borderId="0" xfId="0" applyFont="1" applyFill="1"/>
    <xf numFmtId="0" fontId="37" fillId="3" borderId="0" xfId="0" applyFont="1" applyFill="1"/>
    <xf numFmtId="0" fontId="36" fillId="4" borderId="0" xfId="0" applyFont="1" applyFill="1"/>
    <xf numFmtId="0" fontId="37" fillId="4" borderId="0" xfId="0" applyFont="1" applyFill="1"/>
    <xf numFmtId="0" fontId="36" fillId="0" borderId="0" xfId="0" applyFont="1"/>
    <xf numFmtId="0" fontId="37" fillId="0" borderId="0" xfId="0" applyFont="1"/>
    <xf numFmtId="0" fontId="39" fillId="6" borderId="4" xfId="0" applyFont="1" applyFill="1" applyBorder="1" applyAlignment="1">
      <alignment vertical="center"/>
    </xf>
    <xf numFmtId="0" fontId="27" fillId="0" borderId="13" xfId="0" applyFont="1" applyBorder="1" applyAlignment="1">
      <alignment horizontal="left" vertical="center"/>
    </xf>
    <xf numFmtId="0" fontId="27" fillId="0" borderId="9" xfId="0" applyFont="1" applyBorder="1" applyAlignment="1">
      <alignment vertical="center" wrapText="1"/>
    </xf>
    <xf numFmtId="0" fontId="15" fillId="7" borderId="1" xfId="0" applyFont="1" applyFill="1" applyBorder="1" applyAlignment="1">
      <alignment horizontal="center" vertical="center" wrapText="1"/>
    </xf>
    <xf numFmtId="0" fontId="27" fillId="0" borderId="6" xfId="0" applyFont="1" applyBorder="1" applyAlignment="1">
      <alignment vertical="center" wrapText="1"/>
    </xf>
    <xf numFmtId="0" fontId="27" fillId="0" borderId="15" xfId="0" applyFont="1" applyBorder="1" applyAlignment="1">
      <alignment horizontal="left" vertical="center"/>
    </xf>
    <xf numFmtId="0" fontId="27" fillId="0" borderId="6" xfId="0" applyFont="1" applyBorder="1" applyAlignment="1">
      <alignment horizontal="left" vertical="center" wrapText="1"/>
    </xf>
    <xf numFmtId="0" fontId="27" fillId="0" borderId="14" xfId="0" applyFont="1" applyBorder="1" applyAlignment="1">
      <alignment horizontal="left" vertical="center"/>
    </xf>
    <xf numFmtId="0" fontId="27" fillId="0" borderId="12" xfId="0" applyFont="1" applyBorder="1" applyAlignment="1">
      <alignment vertical="center" wrapText="1"/>
    </xf>
    <xf numFmtId="0" fontId="27" fillId="0" borderId="13" xfId="0" applyFont="1" applyBorder="1" applyAlignment="1">
      <alignment horizontal="left" vertical="center" wrapText="1"/>
    </xf>
    <xf numFmtId="0" fontId="27" fillId="0" borderId="13" xfId="0" applyFont="1" applyBorder="1" applyAlignment="1">
      <alignment vertical="center" wrapText="1"/>
    </xf>
    <xf numFmtId="0" fontId="27" fillId="0" borderId="15" xfId="0" applyFont="1" applyBorder="1" applyAlignment="1">
      <alignment vertical="center" wrapText="1"/>
    </xf>
    <xf numFmtId="0" fontId="27" fillId="0" borderId="14" xfId="0" applyFont="1" applyBorder="1" applyAlignment="1">
      <alignment vertical="center" wrapText="1"/>
    </xf>
    <xf numFmtId="0" fontId="27" fillId="0" borderId="7" xfId="0" applyFont="1" applyBorder="1" applyAlignment="1">
      <alignment horizontal="left" vertical="center"/>
    </xf>
    <xf numFmtId="0" fontId="27" fillId="0" borderId="5" xfId="0" applyFont="1" applyBorder="1" applyAlignment="1">
      <alignment horizontal="left" vertical="center" wrapText="1"/>
    </xf>
    <xf numFmtId="0" fontId="27" fillId="0" borderId="10" xfId="0" applyFont="1" applyBorder="1" applyAlignment="1">
      <alignment horizontal="left" vertical="center"/>
    </xf>
    <xf numFmtId="0" fontId="27" fillId="0" borderId="4" xfId="0" applyFont="1" applyBorder="1" applyAlignment="1">
      <alignment horizontal="left" vertical="center"/>
    </xf>
    <xf numFmtId="0" fontId="27" fillId="0" borderId="14" xfId="0" applyFont="1" applyBorder="1" applyAlignment="1">
      <alignment horizontal="left" vertical="center" wrapText="1"/>
    </xf>
    <xf numFmtId="4" fontId="27" fillId="0" borderId="8" xfId="0" applyNumberFormat="1" applyFont="1" applyBorder="1" applyAlignment="1">
      <alignment horizontal="center" vertical="center"/>
    </xf>
    <xf numFmtId="4" fontId="27" fillId="0" borderId="9" xfId="0" applyNumberFormat="1" applyFont="1" applyBorder="1" applyAlignment="1">
      <alignment horizontal="center" vertical="center"/>
    </xf>
    <xf numFmtId="4" fontId="27" fillId="0" borderId="0" xfId="0" applyNumberFormat="1" applyFont="1" applyAlignment="1">
      <alignment horizontal="center" vertical="center"/>
    </xf>
    <xf numFmtId="4" fontId="27" fillId="0" borderId="6" xfId="0" applyNumberFormat="1" applyFont="1" applyBorder="1" applyAlignment="1">
      <alignment horizontal="center" vertical="center"/>
    </xf>
    <xf numFmtId="4" fontId="27" fillId="0" borderId="11" xfId="0" applyNumberFormat="1" applyFont="1" applyBorder="1" applyAlignment="1">
      <alignment horizontal="center" vertical="center"/>
    </xf>
    <xf numFmtId="0" fontId="7" fillId="0" borderId="0" xfId="0" applyFont="1" applyAlignment="1">
      <alignment horizontal="center"/>
    </xf>
    <xf numFmtId="0" fontId="25"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2" fillId="3" borderId="0" xfId="0" applyFont="1" applyFill="1" applyAlignment="1">
      <alignment horizontal="center"/>
    </xf>
    <xf numFmtId="0" fontId="13"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0" fontId="22" fillId="2" borderId="0" xfId="0" applyFont="1" applyFill="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5" xfId="0" applyFont="1" applyBorder="1" applyAlignment="1">
      <alignment horizontal="left" vertical="center"/>
    </xf>
    <xf numFmtId="0" fontId="27" fillId="0" borderId="0" xfId="0" applyFont="1" applyAlignment="1">
      <alignment horizontal="left" vertical="center"/>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15" fillId="5" borderId="1" xfId="0" applyFont="1" applyFill="1" applyBorder="1" applyAlignment="1">
      <alignment horizontal="center" vertical="center"/>
    </xf>
    <xf numFmtId="0" fontId="15" fillId="5" borderId="3" xfId="0" applyFont="1" applyFill="1" applyBorder="1" applyAlignment="1">
      <alignment horizontal="center" vertical="center"/>
    </xf>
    <xf numFmtId="165" fontId="27" fillId="0" borderId="7" xfId="0" applyNumberFormat="1" applyFont="1" applyBorder="1" applyAlignment="1">
      <alignment horizontal="center" vertical="center"/>
    </xf>
    <xf numFmtId="165" fontId="27" fillId="0" borderId="9" xfId="0" applyNumberFormat="1" applyFont="1" applyBorder="1" applyAlignment="1">
      <alignment horizontal="center" vertical="center"/>
    </xf>
    <xf numFmtId="165" fontId="27" fillId="0" borderId="5" xfId="0" applyNumberFormat="1" applyFont="1" applyBorder="1" applyAlignment="1">
      <alignment horizontal="center" vertical="center"/>
    </xf>
    <xf numFmtId="165" fontId="27" fillId="0" borderId="6" xfId="0" applyNumberFormat="1" applyFont="1" applyBorder="1" applyAlignment="1">
      <alignment horizontal="center" vertical="center"/>
    </xf>
    <xf numFmtId="165" fontId="27" fillId="0" borderId="10" xfId="0" applyNumberFormat="1" applyFont="1" applyBorder="1" applyAlignment="1">
      <alignment horizontal="center" vertical="center"/>
    </xf>
    <xf numFmtId="166" fontId="27" fillId="0" borderId="12" xfId="0" applyNumberFormat="1" applyFont="1" applyBorder="1" applyAlignment="1">
      <alignment horizontal="center" vertical="center"/>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2" fillId="2" borderId="0" xfId="0" applyFont="1" applyFill="1" applyAlignment="1">
      <alignment horizontal="left" vertical="center"/>
    </xf>
    <xf numFmtId="0" fontId="15" fillId="7" borderId="7"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7" borderId="13"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4" xfId="0" applyFont="1" applyFill="1" applyBorder="1" applyAlignment="1">
      <alignment horizontal="center" vertical="center"/>
    </xf>
    <xf numFmtId="0" fontId="38" fillId="0" borderId="0" xfId="0" applyFont="1" applyAlignment="1">
      <alignment horizontal="left" vertical="top" wrapText="1"/>
    </xf>
    <xf numFmtId="0" fontId="15" fillId="7" borderId="7" xfId="0" applyFont="1" applyFill="1" applyBorder="1" applyAlignment="1">
      <alignment horizontal="center" vertical="center"/>
    </xf>
    <xf numFmtId="0" fontId="15" fillId="7" borderId="5" xfId="0" applyFont="1" applyFill="1" applyBorder="1" applyAlignment="1">
      <alignment horizontal="center" vertical="center"/>
    </xf>
    <xf numFmtId="0" fontId="15" fillId="5" borderId="13" xfId="0" applyFont="1" applyFill="1" applyBorder="1" applyAlignment="1">
      <alignment horizontal="center" vertical="center"/>
    </xf>
    <xf numFmtId="0" fontId="15" fillId="5" borderId="15" xfId="0" applyFont="1" applyFill="1" applyBorder="1" applyAlignment="1">
      <alignment horizontal="center" vertical="center"/>
    </xf>
    <xf numFmtId="0" fontId="15" fillId="5" borderId="14" xfId="0" applyFont="1" applyFill="1" applyBorder="1" applyAlignment="1">
      <alignment horizontal="center" vertical="center"/>
    </xf>
    <xf numFmtId="0" fontId="39" fillId="6" borderId="1" xfId="0" applyFont="1" applyFill="1" applyBorder="1" applyAlignment="1">
      <alignment horizontal="center" vertical="center"/>
    </xf>
    <xf numFmtId="0" fontId="39" fillId="6" borderId="3" xfId="0" applyFont="1" applyFill="1" applyBorder="1" applyAlignment="1">
      <alignment horizontal="center" vertical="center"/>
    </xf>
  </cellXfs>
  <cellStyles count="4">
    <cellStyle name="Currency 2" xfId="1" xr:uid="{00000000-0005-0000-0000-000000000000}"/>
    <cellStyle name="Normal" xfId="0" builtinId="0" customBuiltin="1"/>
    <cellStyle name="Normal 3" xfId="3" xr:uid="{00000000-0005-0000-0000-000002000000}"/>
    <cellStyle name="Percent" xfId="2" builtinId="5"/>
  </cellStyles>
  <dxfs count="0"/>
  <tableStyles count="0" defaultTableStyle="TableStyleMedium9" defaultPivotStyle="PivotStyleMedium7"/>
  <colors>
    <mruColors>
      <color rgb="FF00828F"/>
      <color rgb="FFB8B8B8"/>
      <color rgb="FF28264B"/>
      <color rgb="FFA7ACA2"/>
      <color rgb="FFD73929"/>
      <color rgb="FF653279"/>
      <color rgb="FFFF7900"/>
      <color rgb="FF53565A"/>
      <color rgb="FF00B0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269874</xdr:colOff>
      <xdr:row>0</xdr:row>
      <xdr:rowOff>317500</xdr:rowOff>
    </xdr:from>
    <xdr:to>
      <xdr:col>3</xdr:col>
      <xdr:colOff>1758053</xdr:colOff>
      <xdr:row>5</xdr:row>
      <xdr:rowOff>95250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874" y="317500"/>
          <a:ext cx="3647179" cy="1778000"/>
        </a:xfrm>
        <a:prstGeom prst="rect">
          <a:avLst/>
        </a:prstGeom>
      </xdr:spPr>
    </xdr:pic>
    <xdr:clientData/>
  </xdr:twoCellAnchor>
  <xdr:twoCellAnchor editAs="oneCell">
    <xdr:from>
      <xdr:col>3</xdr:col>
      <xdr:colOff>1841500</xdr:colOff>
      <xdr:row>8</xdr:row>
      <xdr:rowOff>127000</xdr:rowOff>
    </xdr:from>
    <xdr:to>
      <xdr:col>9</xdr:col>
      <xdr:colOff>825500</xdr:colOff>
      <xdr:row>39</xdr:row>
      <xdr:rowOff>152555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00500" y="3270250"/>
          <a:ext cx="8064500" cy="6677180"/>
        </a:xfrm>
        <a:prstGeom prst="rect">
          <a:avLst/>
        </a:prstGeom>
      </xdr:spPr>
    </xdr:pic>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ain Event">
  <a:themeElements>
    <a:clrScheme name="Main Event">
      <a:dk1>
        <a:sysClr val="windowText" lastClr="000000"/>
      </a:dk1>
      <a:lt1>
        <a:sysClr val="window" lastClr="FFFFFF"/>
      </a:lt1>
      <a:dk2>
        <a:srgbClr val="424242"/>
      </a:dk2>
      <a:lt2>
        <a:srgbClr val="C8C8C8"/>
      </a:lt2>
      <a:accent1>
        <a:srgbClr val="B80E0F"/>
      </a:accent1>
      <a:accent2>
        <a:srgbClr val="A6987D"/>
      </a:accent2>
      <a:accent3>
        <a:srgbClr val="7F9A71"/>
      </a:accent3>
      <a:accent4>
        <a:srgbClr val="64969F"/>
      </a:accent4>
      <a:accent5>
        <a:srgbClr val="9B75B2"/>
      </a:accent5>
      <a:accent6>
        <a:srgbClr val="80737A"/>
      </a:accent6>
      <a:hlink>
        <a:srgbClr val="F21213"/>
      </a:hlink>
      <a:folHlink>
        <a:srgbClr val="B6A394"/>
      </a:folHlink>
    </a:clrScheme>
    <a:fontScheme name="Main Event">
      <a:majorFont>
        <a:latin typeface="Impact" panose="020B080603090205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Impact" panose="020B080603090205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Main Event">
      <a:fillStyleLst>
        <a:solidFill>
          <a:schemeClr val="phClr"/>
        </a:solidFill>
        <a:solidFill>
          <a:schemeClr val="phClr">
            <a:tint val="69000"/>
            <a:satMod val="105000"/>
            <a:lumMod val="110000"/>
          </a:schemeClr>
        </a:solidFill>
        <a:blipFill>
          <a:blip xmlns:r="http://schemas.openxmlformats.org/officeDocument/2006/relationships" r:embed="rId1">
            <a:duotone>
              <a:schemeClr val="phClr">
                <a:shade val="88000"/>
                <a:lumMod val="88000"/>
              </a:schemeClr>
              <a:schemeClr val="phClr"/>
            </a:duotone>
          </a:blip>
          <a:tile tx="0" ty="0" sx="100000" sy="100000" flip="none" algn="tl"/>
        </a:blipFill>
      </a:fillStyleLst>
      <a:lnStyleLst>
        <a:ln w="9525" cap="flat" cmpd="sng" algn="ctr">
          <a:solidFill>
            <a:schemeClr val="phClr">
              <a:shade val="60000"/>
            </a:scheme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effectStyle>
        <a:effectStyle>
          <a:effectLst>
            <a:outerShdw blurRad="25400" dist="127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88000"/>
              </a:schemeClr>
            </a:gs>
          </a:gsLst>
          <a:lin ang="5400000" scaled="0"/>
        </a:gradFill>
        <a:blipFill>
          <a:blip xmlns:r="http://schemas.openxmlformats.org/officeDocument/2006/relationships" r:embed="rId2">
            <a:duotone>
              <a:schemeClr val="phClr">
                <a:shade val="48000"/>
                <a:satMod val="110000"/>
                <a:lumMod val="40000"/>
              </a:schemeClr>
              <a:schemeClr val="phClr">
                <a:tint val="90000"/>
                <a:lumMod val="106000"/>
              </a:schemeClr>
            </a:duotone>
          </a:blip>
          <a:stretch/>
        </a:blipFill>
      </a:bgFillStyleLst>
    </a:fmtScheme>
  </a:themeElements>
  <a:objectDefaults/>
  <a:extraClrSchemeLst/>
  <a:extLst>
    <a:ext uri="{05A4C25C-085E-4340-85A3-A5531E510DB2}">
      <thm15:themeFamily xmlns:thm15="http://schemas.microsoft.com/office/thememl/2012/main" name="Main Event" id="{AC372BB4-D83D-411E-B849-B641926BA760}" vid="{F1EFBDE3-1A95-4E3D-81AD-1F53D65BEA01}"/>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1:Q50"/>
  <sheetViews>
    <sheetView showGridLines="0" view="pageBreakPreview" topLeftCell="A40" zoomScale="60" zoomScaleNormal="87" zoomScalePageLayoutView="37" workbookViewId="0">
      <selection activeCell="A11" sqref="A11:N41"/>
    </sheetView>
  </sheetViews>
  <sheetFormatPr defaultColWidth="10.69140625" defaultRowHeight="17"/>
  <cols>
    <col min="1" max="1" width="7.4609375" style="1" customWidth="1"/>
    <col min="2" max="2" width="6" style="1" customWidth="1"/>
    <col min="3" max="3" width="11.69140625" style="1" bestFit="1" customWidth="1"/>
    <col min="4" max="4" width="32.69140625" style="1" bestFit="1" customWidth="1"/>
    <col min="5" max="5" width="15.07421875" style="1" bestFit="1" customWidth="1"/>
    <col min="6" max="6" width="26" style="1" bestFit="1" customWidth="1"/>
    <col min="7" max="17" width="10.69140625" style="1"/>
    <col min="18" max="18" width="10.69140625" style="1" customWidth="1"/>
    <col min="19" max="16384" width="10.69140625" style="1"/>
  </cols>
  <sheetData>
    <row r="1" spans="1:17" ht="38.15" customHeight="1">
      <c r="A1" s="124"/>
      <c r="B1" s="124"/>
      <c r="C1" s="124"/>
      <c r="D1" s="10"/>
      <c r="E1" s="10"/>
      <c r="F1" s="10"/>
      <c r="G1" s="10"/>
      <c r="H1" s="10"/>
      <c r="I1" s="10"/>
      <c r="J1" s="10"/>
      <c r="K1" s="10"/>
      <c r="O1" s="10"/>
    </row>
    <row r="2" spans="1:17" ht="36" customHeight="1">
      <c r="A2" s="124"/>
      <c r="B2" s="124"/>
      <c r="C2" s="124"/>
      <c r="D2" s="10"/>
      <c r="E2" s="10"/>
      <c r="F2" s="10"/>
      <c r="G2" s="10"/>
      <c r="H2" s="10"/>
      <c r="I2" s="10"/>
      <c r="J2" s="10"/>
      <c r="K2" s="10"/>
      <c r="O2" s="10"/>
    </row>
    <row r="3" spans="1:17" ht="36" customHeight="1">
      <c r="A3" s="124"/>
      <c r="B3" s="124"/>
      <c r="C3" s="124"/>
      <c r="D3" s="10"/>
      <c r="E3" s="10"/>
      <c r="F3" s="10"/>
      <c r="G3" s="10"/>
      <c r="H3" s="10"/>
      <c r="I3" s="10"/>
      <c r="J3" s="10"/>
      <c r="K3" s="10"/>
      <c r="O3" s="10"/>
    </row>
    <row r="4" spans="1:17" ht="32.15" customHeight="1">
      <c r="A4" s="124"/>
      <c r="B4" s="124"/>
      <c r="C4" s="124"/>
    </row>
    <row r="6" spans="1:17" ht="30">
      <c r="A6" s="127"/>
      <c r="B6" s="127"/>
      <c r="C6" s="127"/>
      <c r="D6" s="127"/>
      <c r="E6" s="127"/>
      <c r="F6" s="127"/>
      <c r="G6" s="127"/>
      <c r="H6" s="127"/>
      <c r="I6" s="127"/>
      <c r="J6" s="127"/>
      <c r="K6" s="127"/>
      <c r="L6" s="127"/>
      <c r="M6" s="127"/>
      <c r="N6" s="127"/>
    </row>
    <row r="7" spans="1:17" ht="29.5">
      <c r="A7" s="128" t="s">
        <v>81</v>
      </c>
      <c r="B7" s="128"/>
      <c r="C7" s="128"/>
      <c r="D7" s="128"/>
      <c r="E7" s="128"/>
      <c r="F7" s="128"/>
      <c r="G7" s="128"/>
      <c r="H7" s="128"/>
      <c r="I7" s="128"/>
      <c r="J7" s="128"/>
      <c r="K7" s="128"/>
      <c r="L7" s="128"/>
      <c r="M7" s="128"/>
      <c r="N7" s="128"/>
      <c r="O7" s="5"/>
      <c r="P7" s="5"/>
      <c r="Q7" s="5"/>
    </row>
    <row r="8" spans="1:17" ht="25" customHeight="1">
      <c r="A8" s="129" t="s">
        <v>0</v>
      </c>
      <c r="B8" s="129"/>
      <c r="C8" s="129"/>
      <c r="D8" s="129"/>
      <c r="E8" s="129"/>
      <c r="F8" s="129"/>
      <c r="G8" s="129"/>
      <c r="H8" s="129"/>
      <c r="I8" s="129"/>
      <c r="J8" s="129"/>
      <c r="K8" s="129"/>
      <c r="L8" s="129"/>
      <c r="M8" s="129"/>
      <c r="N8" s="129"/>
      <c r="O8" s="6"/>
      <c r="P8" s="6"/>
      <c r="Q8" s="6"/>
    </row>
    <row r="9" spans="1:17">
      <c r="A9" s="122"/>
      <c r="B9" s="122"/>
      <c r="C9" s="122"/>
      <c r="D9" s="122"/>
      <c r="E9" s="122"/>
      <c r="F9" s="122"/>
      <c r="G9" s="122"/>
      <c r="H9" s="122"/>
      <c r="I9" s="122"/>
      <c r="J9" s="122"/>
      <c r="K9" s="122"/>
      <c r="L9" s="122"/>
      <c r="M9" s="122"/>
      <c r="N9" s="122"/>
      <c r="O9" s="8"/>
      <c r="P9" s="8"/>
      <c r="Q9" s="8"/>
    </row>
    <row r="10" spans="1:17">
      <c r="O10" s="11"/>
      <c r="P10" s="11"/>
      <c r="Q10" s="11"/>
    </row>
    <row r="11" spans="1:17">
      <c r="A11" s="125"/>
      <c r="B11" s="125"/>
      <c r="C11" s="125"/>
      <c r="D11" s="125"/>
      <c r="E11" s="125"/>
      <c r="F11" s="125"/>
      <c r="G11" s="125"/>
      <c r="H11" s="125"/>
      <c r="I11" s="125"/>
      <c r="J11" s="125"/>
      <c r="K11" s="125"/>
      <c r="L11" s="125"/>
      <c r="M11" s="125"/>
      <c r="N11" s="125"/>
    </row>
    <row r="12" spans="1:17">
      <c r="A12" s="125"/>
      <c r="B12" s="125"/>
      <c r="C12" s="125"/>
      <c r="D12" s="125"/>
      <c r="E12" s="125"/>
      <c r="F12" s="125"/>
      <c r="G12" s="125"/>
      <c r="H12" s="125"/>
      <c r="I12" s="125"/>
      <c r="J12" s="125"/>
      <c r="K12" s="125"/>
      <c r="L12" s="125"/>
      <c r="M12" s="125"/>
      <c r="N12" s="125"/>
    </row>
    <row r="13" spans="1:17">
      <c r="A13" s="125"/>
      <c r="B13" s="125"/>
      <c r="C13" s="125"/>
      <c r="D13" s="125"/>
      <c r="E13" s="125"/>
      <c r="F13" s="125"/>
      <c r="G13" s="125"/>
      <c r="H13" s="125"/>
      <c r="I13" s="125"/>
      <c r="J13" s="125"/>
      <c r="K13" s="125"/>
      <c r="L13" s="125"/>
      <c r="M13" s="125"/>
      <c r="N13" s="125"/>
    </row>
    <row r="14" spans="1:17">
      <c r="A14" s="125"/>
      <c r="B14" s="125"/>
      <c r="C14" s="125"/>
      <c r="D14" s="125"/>
      <c r="E14" s="125"/>
      <c r="F14" s="125"/>
      <c r="G14" s="125"/>
      <c r="H14" s="125"/>
      <c r="I14" s="125"/>
      <c r="J14" s="125"/>
      <c r="K14" s="125"/>
      <c r="L14" s="125"/>
      <c r="M14" s="125"/>
      <c r="N14" s="125"/>
    </row>
    <row r="15" spans="1:17">
      <c r="A15" s="125"/>
      <c r="B15" s="125"/>
      <c r="C15" s="125"/>
      <c r="D15" s="125"/>
      <c r="E15" s="125"/>
      <c r="F15" s="125"/>
      <c r="G15" s="125"/>
      <c r="H15" s="125"/>
      <c r="I15" s="125"/>
      <c r="J15" s="125"/>
      <c r="K15" s="125"/>
      <c r="L15" s="125"/>
      <c r="M15" s="125"/>
      <c r="N15" s="125"/>
    </row>
    <row r="16" spans="1:17" ht="34" customHeight="1">
      <c r="A16" s="125"/>
      <c r="B16" s="125"/>
      <c r="C16" s="125"/>
      <c r="D16" s="125"/>
      <c r="E16" s="125"/>
      <c r="F16" s="125"/>
      <c r="G16" s="125"/>
      <c r="H16" s="125"/>
      <c r="I16" s="125"/>
      <c r="J16" s="125"/>
      <c r="K16" s="125"/>
      <c r="L16" s="125"/>
      <c r="M16" s="125"/>
      <c r="N16" s="125"/>
    </row>
    <row r="17" spans="1:14">
      <c r="A17" s="125"/>
      <c r="B17" s="125"/>
      <c r="C17" s="125"/>
      <c r="D17" s="125"/>
      <c r="E17" s="125"/>
      <c r="F17" s="125"/>
      <c r="G17" s="125"/>
      <c r="H17" s="125"/>
      <c r="I17" s="125"/>
      <c r="J17" s="125"/>
      <c r="K17" s="125"/>
      <c r="L17" s="125"/>
      <c r="M17" s="125"/>
      <c r="N17" s="125"/>
    </row>
    <row r="18" spans="1:14">
      <c r="A18" s="125"/>
      <c r="B18" s="125"/>
      <c r="C18" s="125"/>
      <c r="D18" s="125"/>
      <c r="E18" s="125"/>
      <c r="F18" s="125"/>
      <c r="G18" s="125"/>
      <c r="H18" s="125"/>
      <c r="I18" s="125"/>
      <c r="J18" s="125"/>
      <c r="K18" s="125"/>
      <c r="L18" s="125"/>
      <c r="M18" s="125"/>
      <c r="N18" s="125"/>
    </row>
    <row r="19" spans="1:14">
      <c r="A19" s="125"/>
      <c r="B19" s="125"/>
      <c r="C19" s="125"/>
      <c r="D19" s="125"/>
      <c r="E19" s="125"/>
      <c r="F19" s="125"/>
      <c r="G19" s="125"/>
      <c r="H19" s="125"/>
      <c r="I19" s="125"/>
      <c r="J19" s="125"/>
      <c r="K19" s="125"/>
      <c r="L19" s="125"/>
      <c r="M19" s="125"/>
      <c r="N19" s="125"/>
    </row>
    <row r="20" spans="1:14">
      <c r="A20" s="125"/>
      <c r="B20" s="125"/>
      <c r="C20" s="125"/>
      <c r="D20" s="125"/>
      <c r="E20" s="125"/>
      <c r="F20" s="125"/>
      <c r="G20" s="125"/>
      <c r="H20" s="125"/>
      <c r="I20" s="125"/>
      <c r="J20" s="125"/>
      <c r="K20" s="125"/>
      <c r="L20" s="125"/>
      <c r="M20" s="125"/>
      <c r="N20" s="125"/>
    </row>
    <row r="21" spans="1:14">
      <c r="A21" s="125"/>
      <c r="B21" s="125"/>
      <c r="C21" s="125"/>
      <c r="D21" s="125"/>
      <c r="E21" s="125"/>
      <c r="F21" s="125"/>
      <c r="G21" s="125"/>
      <c r="H21" s="125"/>
      <c r="I21" s="125"/>
      <c r="J21" s="125"/>
      <c r="K21" s="125"/>
      <c r="L21" s="125"/>
      <c r="M21" s="125"/>
      <c r="N21" s="125"/>
    </row>
    <row r="22" spans="1:14">
      <c r="A22" s="125"/>
      <c r="B22" s="125"/>
      <c r="C22" s="125"/>
      <c r="D22" s="125"/>
      <c r="E22" s="125"/>
      <c r="F22" s="125"/>
      <c r="G22" s="125"/>
      <c r="H22" s="125"/>
      <c r="I22" s="125"/>
      <c r="J22" s="125"/>
      <c r="K22" s="125"/>
      <c r="L22" s="125"/>
      <c r="M22" s="125"/>
      <c r="N22" s="125"/>
    </row>
    <row r="23" spans="1:14">
      <c r="A23" s="125"/>
      <c r="B23" s="125"/>
      <c r="C23" s="125"/>
      <c r="D23" s="125"/>
      <c r="E23" s="125"/>
      <c r="F23" s="125"/>
      <c r="G23" s="125"/>
      <c r="H23" s="125"/>
      <c r="I23" s="125"/>
      <c r="J23" s="125"/>
      <c r="K23" s="125"/>
      <c r="L23" s="125"/>
      <c r="M23" s="125"/>
      <c r="N23" s="125"/>
    </row>
    <row r="24" spans="1:14">
      <c r="A24" s="125"/>
      <c r="B24" s="125"/>
      <c r="C24" s="125"/>
      <c r="D24" s="125"/>
      <c r="E24" s="125"/>
      <c r="F24" s="125"/>
      <c r="G24" s="125"/>
      <c r="H24" s="125"/>
      <c r="I24" s="125"/>
      <c r="J24" s="125"/>
      <c r="K24" s="125"/>
      <c r="L24" s="125"/>
      <c r="M24" s="125"/>
      <c r="N24" s="125"/>
    </row>
    <row r="25" spans="1:14">
      <c r="A25" s="125"/>
      <c r="B25" s="125"/>
      <c r="C25" s="125"/>
      <c r="D25" s="125"/>
      <c r="E25" s="125"/>
      <c r="F25" s="125"/>
      <c r="G25" s="125"/>
      <c r="H25" s="125"/>
      <c r="I25" s="125"/>
      <c r="J25" s="125"/>
      <c r="K25" s="125"/>
      <c r="L25" s="125"/>
      <c r="M25" s="125"/>
      <c r="N25" s="125"/>
    </row>
    <row r="26" spans="1:14">
      <c r="A26" s="125"/>
      <c r="B26" s="125"/>
      <c r="C26" s="125"/>
      <c r="D26" s="125"/>
      <c r="E26" s="125"/>
      <c r="F26" s="125"/>
      <c r="G26" s="125"/>
      <c r="H26" s="125"/>
      <c r="I26" s="125"/>
      <c r="J26" s="125"/>
      <c r="K26" s="125"/>
      <c r="L26" s="125"/>
      <c r="M26" s="125"/>
      <c r="N26" s="125"/>
    </row>
    <row r="27" spans="1:14">
      <c r="A27" s="125"/>
      <c r="B27" s="125"/>
      <c r="C27" s="125"/>
      <c r="D27" s="125"/>
      <c r="E27" s="125"/>
      <c r="F27" s="125"/>
      <c r="G27" s="125"/>
      <c r="H27" s="125"/>
      <c r="I27" s="125"/>
      <c r="J27" s="125"/>
      <c r="K27" s="125"/>
      <c r="L27" s="125"/>
      <c r="M27" s="125"/>
      <c r="N27" s="125"/>
    </row>
    <row r="28" spans="1:14">
      <c r="A28" s="125"/>
      <c r="B28" s="125"/>
      <c r="C28" s="125"/>
      <c r="D28" s="125"/>
      <c r="E28" s="125"/>
      <c r="F28" s="125"/>
      <c r="G28" s="125"/>
      <c r="H28" s="125"/>
      <c r="I28" s="125"/>
      <c r="J28" s="125"/>
      <c r="K28" s="125"/>
      <c r="L28" s="125"/>
      <c r="M28" s="125"/>
      <c r="N28" s="125"/>
    </row>
    <row r="29" spans="1:14">
      <c r="A29" s="125"/>
      <c r="B29" s="125"/>
      <c r="C29" s="125"/>
      <c r="D29" s="125"/>
      <c r="E29" s="125"/>
      <c r="F29" s="125"/>
      <c r="G29" s="125"/>
      <c r="H29" s="125"/>
      <c r="I29" s="125"/>
      <c r="J29" s="125"/>
      <c r="K29" s="125"/>
      <c r="L29" s="125"/>
      <c r="M29" s="125"/>
      <c r="N29" s="125"/>
    </row>
    <row r="30" spans="1:14">
      <c r="A30" s="125"/>
      <c r="B30" s="125"/>
      <c r="C30" s="125"/>
      <c r="D30" s="125"/>
      <c r="E30" s="125"/>
      <c r="F30" s="125"/>
      <c r="G30" s="125"/>
      <c r="H30" s="125"/>
      <c r="I30" s="125"/>
      <c r="J30" s="125"/>
      <c r="K30" s="125"/>
      <c r="L30" s="125"/>
      <c r="M30" s="125"/>
      <c r="N30" s="125"/>
    </row>
    <row r="31" spans="1:14">
      <c r="A31" s="125"/>
      <c r="B31" s="125"/>
      <c r="C31" s="125"/>
      <c r="D31" s="125"/>
      <c r="E31" s="125"/>
      <c r="F31" s="125"/>
      <c r="G31" s="125"/>
      <c r="H31" s="125"/>
      <c r="I31" s="125"/>
      <c r="J31" s="125"/>
      <c r="K31" s="125"/>
      <c r="L31" s="125"/>
      <c r="M31" s="125"/>
      <c r="N31" s="125"/>
    </row>
    <row r="32" spans="1:14">
      <c r="A32" s="125"/>
      <c r="B32" s="125"/>
      <c r="C32" s="125"/>
      <c r="D32" s="125"/>
      <c r="E32" s="125"/>
      <c r="F32" s="125"/>
      <c r="G32" s="125"/>
      <c r="H32" s="125"/>
      <c r="I32" s="125"/>
      <c r="J32" s="125"/>
      <c r="K32" s="125"/>
      <c r="L32" s="125"/>
      <c r="M32" s="125"/>
      <c r="N32" s="125"/>
    </row>
    <row r="33" spans="1:17">
      <c r="A33" s="125"/>
      <c r="B33" s="125"/>
      <c r="C33" s="125"/>
      <c r="D33" s="125"/>
      <c r="E33" s="125"/>
      <c r="F33" s="125"/>
      <c r="G33" s="125"/>
      <c r="H33" s="125"/>
      <c r="I33" s="125"/>
      <c r="J33" s="125"/>
      <c r="K33" s="125"/>
      <c r="L33" s="125"/>
      <c r="M33" s="125"/>
      <c r="N33" s="125"/>
    </row>
    <row r="34" spans="1:17">
      <c r="A34" s="125"/>
      <c r="B34" s="125"/>
      <c r="C34" s="125"/>
      <c r="D34" s="125"/>
      <c r="E34" s="125"/>
      <c r="F34" s="125"/>
      <c r="G34" s="125"/>
      <c r="H34" s="125"/>
      <c r="I34" s="125"/>
      <c r="J34" s="125"/>
      <c r="K34" s="125"/>
      <c r="L34" s="125"/>
      <c r="M34" s="125"/>
      <c r="N34" s="125"/>
    </row>
    <row r="35" spans="1:17">
      <c r="A35" s="125"/>
      <c r="B35" s="125"/>
      <c r="C35" s="125"/>
      <c r="D35" s="125"/>
      <c r="E35" s="125"/>
      <c r="F35" s="125"/>
      <c r="G35" s="125"/>
      <c r="H35" s="125"/>
      <c r="I35" s="125"/>
      <c r="J35" s="125"/>
      <c r="K35" s="125"/>
      <c r="L35" s="125"/>
      <c r="M35" s="125"/>
      <c r="N35" s="125"/>
    </row>
    <row r="36" spans="1:17" ht="19" customHeight="1">
      <c r="A36" s="125"/>
      <c r="B36" s="125"/>
      <c r="C36" s="125"/>
      <c r="D36" s="125"/>
      <c r="E36" s="125"/>
      <c r="F36" s="125"/>
      <c r="G36" s="125"/>
      <c r="H36" s="125"/>
      <c r="I36" s="125"/>
      <c r="J36" s="125"/>
      <c r="K36" s="125"/>
      <c r="L36" s="125"/>
      <c r="M36" s="125"/>
      <c r="N36" s="125"/>
      <c r="O36" s="7"/>
      <c r="P36" s="7"/>
      <c r="Q36" s="7"/>
    </row>
    <row r="37" spans="1:17">
      <c r="A37" s="125"/>
      <c r="B37" s="125"/>
      <c r="C37" s="125"/>
      <c r="D37" s="125"/>
      <c r="E37" s="125"/>
      <c r="F37" s="125"/>
      <c r="G37" s="125"/>
      <c r="H37" s="125"/>
      <c r="I37" s="125"/>
      <c r="J37" s="125"/>
      <c r="K37" s="125"/>
      <c r="L37" s="125"/>
      <c r="M37" s="125"/>
      <c r="N37" s="125"/>
      <c r="O37" s="9"/>
      <c r="P37" s="9"/>
      <c r="Q37" s="9"/>
    </row>
    <row r="38" spans="1:17">
      <c r="A38" s="125"/>
      <c r="B38" s="125"/>
      <c r="C38" s="125"/>
      <c r="D38" s="125"/>
      <c r="E38" s="125"/>
      <c r="F38" s="125"/>
      <c r="G38" s="125"/>
      <c r="H38" s="125"/>
      <c r="I38" s="125"/>
      <c r="J38" s="125"/>
      <c r="K38" s="125"/>
      <c r="L38" s="125"/>
      <c r="M38" s="125"/>
      <c r="N38" s="125"/>
      <c r="O38" s="9"/>
      <c r="P38" s="9"/>
      <c r="Q38" s="9"/>
    </row>
    <row r="39" spans="1:17">
      <c r="A39" s="125"/>
      <c r="B39" s="125"/>
      <c r="C39" s="125"/>
      <c r="D39" s="125"/>
      <c r="E39" s="125"/>
      <c r="F39" s="125"/>
      <c r="G39" s="125"/>
      <c r="H39" s="125"/>
      <c r="I39" s="125"/>
      <c r="J39" s="125"/>
      <c r="K39" s="125"/>
      <c r="L39" s="125"/>
      <c r="M39" s="125"/>
      <c r="N39" s="125"/>
      <c r="O39" s="9"/>
      <c r="P39" s="9"/>
      <c r="Q39" s="9"/>
    </row>
    <row r="40" spans="1:17">
      <c r="A40" s="125"/>
      <c r="B40" s="125"/>
      <c r="C40" s="125"/>
      <c r="D40" s="125"/>
      <c r="E40" s="125"/>
      <c r="F40" s="125"/>
      <c r="G40" s="125"/>
      <c r="H40" s="125"/>
      <c r="I40" s="125"/>
      <c r="J40" s="125"/>
      <c r="K40" s="125"/>
      <c r="L40" s="125"/>
      <c r="M40" s="125"/>
      <c r="N40" s="125"/>
      <c r="O40" s="9"/>
      <c r="P40" s="9"/>
      <c r="Q40" s="9"/>
    </row>
    <row r="41" spans="1:17">
      <c r="A41" s="126"/>
      <c r="B41" s="126"/>
      <c r="C41" s="126"/>
      <c r="D41" s="126"/>
      <c r="E41" s="126"/>
      <c r="F41" s="126"/>
      <c r="G41" s="126"/>
      <c r="H41" s="126"/>
      <c r="I41" s="125"/>
      <c r="J41" s="125"/>
      <c r="K41" s="125"/>
      <c r="L41" s="125"/>
      <c r="M41" s="125"/>
      <c r="N41" s="125"/>
    </row>
    <row r="42" spans="1:17" ht="19.5">
      <c r="A42" s="123" t="s">
        <v>80</v>
      </c>
      <c r="B42" s="123"/>
      <c r="C42" s="123"/>
      <c r="D42" s="123"/>
      <c r="E42" s="123"/>
      <c r="F42" s="123"/>
      <c r="G42" s="123"/>
      <c r="H42" s="123"/>
      <c r="I42" s="123"/>
      <c r="J42" s="123"/>
      <c r="K42" s="123"/>
      <c r="L42" s="123"/>
      <c r="M42" s="123"/>
      <c r="N42" s="123"/>
    </row>
    <row r="43" spans="1:17">
      <c r="A43" s="15"/>
      <c r="B43" s="15"/>
      <c r="C43" s="15"/>
      <c r="D43" s="15"/>
      <c r="E43" s="15"/>
      <c r="F43" s="15"/>
      <c r="G43" s="15"/>
      <c r="H43" s="15"/>
    </row>
    <row r="50" spans="1:8">
      <c r="A50" s="15"/>
      <c r="B50" s="15"/>
      <c r="C50" s="15"/>
      <c r="D50" s="15"/>
      <c r="E50" s="15"/>
      <c r="F50" s="15"/>
      <c r="G50" s="15"/>
      <c r="H50" s="15"/>
    </row>
  </sheetData>
  <mergeCells count="7">
    <mergeCell ref="A9:N9"/>
    <mergeCell ref="A42:N42"/>
    <mergeCell ref="A1:C4"/>
    <mergeCell ref="A11:N41"/>
    <mergeCell ref="A6:N6"/>
    <mergeCell ref="A7:N7"/>
    <mergeCell ref="A8:N8"/>
  </mergeCells>
  <phoneticPr fontId="8" type="noConversion"/>
  <pageMargins left="2.4399399399399398E-2" right="1.8055555555555554E-2" top="1.8055555555555554E-2" bottom="0.75" header="0.3" footer="0.3"/>
  <pageSetup paperSize="9" scale="65"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28F"/>
    <pageSetUpPr fitToPage="1"/>
  </sheetPr>
  <dimension ref="A1:F75"/>
  <sheetViews>
    <sheetView showGridLines="0" tabSelected="1" showWhiteSpace="0" view="pageLayout" topLeftCell="A56" zoomScaleNormal="100" zoomScaleSheetLayoutView="115" workbookViewId="0">
      <selection activeCell="A58" sqref="A58"/>
    </sheetView>
  </sheetViews>
  <sheetFormatPr defaultColWidth="10.69140625" defaultRowHeight="17"/>
  <cols>
    <col min="1" max="1" width="42.07421875" style="12" customWidth="1"/>
    <col min="2" max="2" width="15" style="2" customWidth="1"/>
    <col min="3" max="3" width="14.53515625" style="2" customWidth="1"/>
    <col min="4" max="4" width="17.07421875" style="2" customWidth="1"/>
    <col min="5" max="5" width="15.07421875" style="2" customWidth="1"/>
    <col min="6" max="6" width="14.4609375" style="2" customWidth="1"/>
    <col min="7" max="16384" width="10.69140625" style="2"/>
  </cols>
  <sheetData>
    <row r="1" spans="1:6" ht="37" customHeight="1">
      <c r="A1" s="130" t="s">
        <v>82</v>
      </c>
      <c r="B1" s="130"/>
      <c r="C1" s="130"/>
      <c r="D1" s="130"/>
      <c r="E1" s="130"/>
      <c r="F1" s="130"/>
    </row>
    <row r="2" spans="1:6" ht="17.5" thickBot="1">
      <c r="A2" s="3"/>
      <c r="B2" s="3"/>
      <c r="C2" s="3"/>
      <c r="D2" s="3"/>
      <c r="E2" s="3"/>
      <c r="F2" s="3"/>
    </row>
    <row r="3" spans="1:6" ht="34.5" thickBot="1">
      <c r="A3" s="30" t="s">
        <v>1</v>
      </c>
      <c r="B3" s="23" t="s">
        <v>84</v>
      </c>
      <c r="C3" s="23" t="s">
        <v>85</v>
      </c>
      <c r="D3" s="23" t="s">
        <v>127</v>
      </c>
      <c r="E3" s="23" t="s">
        <v>77</v>
      </c>
      <c r="F3" s="24" t="s">
        <v>18</v>
      </c>
    </row>
    <row r="4" spans="1:6" ht="25" customHeight="1" thickBot="1">
      <c r="A4" s="25" t="s">
        <v>2</v>
      </c>
      <c r="B4" s="26">
        <f>SUM(B5:B7)</f>
        <v>7588</v>
      </c>
      <c r="C4" s="26">
        <f>SUM(C5:C7)</f>
        <v>0</v>
      </c>
      <c r="D4" s="26">
        <f>SUM(D5:D7)</f>
        <v>280</v>
      </c>
      <c r="E4" s="26">
        <f>SUM(E5:E7)</f>
        <v>0</v>
      </c>
      <c r="F4" s="27">
        <f>SUM(B4:E4)</f>
        <v>7868</v>
      </c>
    </row>
    <row r="5" spans="1:6">
      <c r="A5" s="82" t="s">
        <v>3</v>
      </c>
      <c r="B5" s="46">
        <v>7288</v>
      </c>
      <c r="C5" s="80">
        <v>0</v>
      </c>
      <c r="D5" s="46">
        <v>0</v>
      </c>
      <c r="E5" s="46">
        <v>0</v>
      </c>
      <c r="F5" s="81">
        <f>B5+C5+D5+E5</f>
        <v>7288</v>
      </c>
    </row>
    <row r="6" spans="1:6">
      <c r="A6" s="82" t="s">
        <v>148</v>
      </c>
      <c r="B6" s="46">
        <v>0</v>
      </c>
      <c r="C6" s="80">
        <v>0</v>
      </c>
      <c r="D6" s="46">
        <v>280</v>
      </c>
      <c r="E6" s="46">
        <v>0</v>
      </c>
      <c r="F6" s="81">
        <f>B6+C6+D6+E6</f>
        <v>280</v>
      </c>
    </row>
    <row r="7" spans="1:6" ht="17.5" thickBot="1">
      <c r="A7" s="82" t="s">
        <v>123</v>
      </c>
      <c r="B7" s="45">
        <v>300</v>
      </c>
      <c r="C7" s="45">
        <v>0</v>
      </c>
      <c r="D7" s="45">
        <v>0</v>
      </c>
      <c r="E7" s="45">
        <v>0</v>
      </c>
      <c r="F7" s="81">
        <f>B7+C7+D7+E7</f>
        <v>300</v>
      </c>
    </row>
    <row r="8" spans="1:6" ht="25" customHeight="1" thickBot="1">
      <c r="A8" s="25" t="s">
        <v>83</v>
      </c>
      <c r="B8" s="26">
        <f>SUM(B9:B10)</f>
        <v>0</v>
      </c>
      <c r="C8" s="26">
        <f>SUM(C9:C10)</f>
        <v>0</v>
      </c>
      <c r="D8" s="26">
        <f>SUM(D9:D10)</f>
        <v>12250</v>
      </c>
      <c r="E8" s="26">
        <f>SUM(E9:E10)</f>
        <v>0</v>
      </c>
      <c r="F8" s="27">
        <f>SUM(B8:E8)</f>
        <v>12250</v>
      </c>
    </row>
    <row r="9" spans="1:6" ht="16.5" customHeight="1">
      <c r="A9" s="82" t="s">
        <v>144</v>
      </c>
      <c r="B9" s="47">
        <v>0</v>
      </c>
      <c r="C9" s="47">
        <v>0</v>
      </c>
      <c r="D9" s="86">
        <v>12000</v>
      </c>
      <c r="E9" s="47">
        <v>0</v>
      </c>
      <c r="F9" s="81">
        <f>SUM(B9:E9)</f>
        <v>12000</v>
      </c>
    </row>
    <row r="10" spans="1:6" ht="16.5" customHeight="1" thickBot="1">
      <c r="A10" s="82" t="s">
        <v>145</v>
      </c>
      <c r="B10" s="47">
        <v>0</v>
      </c>
      <c r="C10" s="47">
        <v>0</v>
      </c>
      <c r="D10" s="86">
        <v>250</v>
      </c>
      <c r="E10" s="47">
        <v>0</v>
      </c>
      <c r="F10" s="81">
        <f>SUM(B10:E10)</f>
        <v>250</v>
      </c>
    </row>
    <row r="11" spans="1:6" ht="25" customHeight="1" thickBot="1">
      <c r="A11" s="25" t="s">
        <v>4</v>
      </c>
      <c r="B11" s="26">
        <f>SUM(B12:B17)</f>
        <v>1750</v>
      </c>
      <c r="C11" s="26">
        <f>SUM(C12:C17)</f>
        <v>0</v>
      </c>
      <c r="D11" s="26">
        <f>SUM(D12:D17)</f>
        <v>2560</v>
      </c>
      <c r="E11" s="26">
        <f>SUM(E12:E17)</f>
        <v>1710</v>
      </c>
      <c r="F11" s="27">
        <f>SUM(B11:E11)</f>
        <v>6020</v>
      </c>
    </row>
    <row r="12" spans="1:6">
      <c r="A12" s="82" t="s">
        <v>26</v>
      </c>
      <c r="B12" s="45">
        <v>750</v>
      </c>
      <c r="C12" s="45">
        <v>0</v>
      </c>
      <c r="D12" s="45">
        <v>0</v>
      </c>
      <c r="E12" s="45">
        <v>0</v>
      </c>
      <c r="F12" s="83">
        <f t="shared" ref="F12:F17" si="0">SUM(B12:E12)</f>
        <v>750</v>
      </c>
    </row>
    <row r="13" spans="1:6">
      <c r="A13" s="82" t="s">
        <v>30</v>
      </c>
      <c r="B13" s="45">
        <v>0</v>
      </c>
      <c r="C13" s="45">
        <v>0</v>
      </c>
      <c r="D13" s="45">
        <v>500</v>
      </c>
      <c r="E13" s="45">
        <v>0</v>
      </c>
      <c r="F13" s="83">
        <f t="shared" si="0"/>
        <v>500</v>
      </c>
    </row>
    <row r="14" spans="1:6">
      <c r="A14" s="82" t="s">
        <v>155</v>
      </c>
      <c r="B14" s="45">
        <v>0</v>
      </c>
      <c r="C14" s="45">
        <v>0</v>
      </c>
      <c r="D14" s="45">
        <v>2060</v>
      </c>
      <c r="E14" s="45">
        <v>0</v>
      </c>
      <c r="F14" s="83">
        <f t="shared" si="0"/>
        <v>2060</v>
      </c>
    </row>
    <row r="15" spans="1:6">
      <c r="A15" s="82" t="s">
        <v>58</v>
      </c>
      <c r="B15" s="80">
        <v>500</v>
      </c>
      <c r="C15" s="80">
        <v>0</v>
      </c>
      <c r="D15" s="80">
        <v>0</v>
      </c>
      <c r="E15" s="80">
        <v>0</v>
      </c>
      <c r="F15" s="84">
        <f t="shared" ref="F15:F16" si="1">SUM(B15:E15)</f>
        <v>500</v>
      </c>
    </row>
    <row r="16" spans="1:6">
      <c r="A16" s="82" t="s">
        <v>149</v>
      </c>
      <c r="B16" s="80">
        <v>500</v>
      </c>
      <c r="C16" s="80">
        <v>0</v>
      </c>
      <c r="D16" s="80">
        <v>0</v>
      </c>
      <c r="E16" s="80">
        <v>0</v>
      </c>
      <c r="F16" s="84">
        <f t="shared" si="1"/>
        <v>500</v>
      </c>
    </row>
    <row r="17" spans="1:6" ht="17.5" thickBot="1">
      <c r="A17" s="82" t="s">
        <v>166</v>
      </c>
      <c r="B17" s="80">
        <v>0</v>
      </c>
      <c r="C17" s="80">
        <v>0</v>
      </c>
      <c r="D17" s="45">
        <v>0</v>
      </c>
      <c r="E17" s="45">
        <v>1710</v>
      </c>
      <c r="F17" s="83">
        <f t="shared" si="0"/>
        <v>1710</v>
      </c>
    </row>
    <row r="18" spans="1:6" ht="25" customHeight="1" thickBot="1">
      <c r="A18" s="25" t="s">
        <v>29</v>
      </c>
      <c r="B18" s="26">
        <f>SUM(B19:B27)</f>
        <v>3000</v>
      </c>
      <c r="C18" s="26">
        <f>SUM(C19:C27)</f>
        <v>0</v>
      </c>
      <c r="D18" s="26">
        <f>SUM(D19:D28)</f>
        <v>3596</v>
      </c>
      <c r="E18" s="26">
        <f>SUM(E19:E27)</f>
        <v>700</v>
      </c>
      <c r="F18" s="27">
        <f>SUM(B18:E18)</f>
        <v>7296</v>
      </c>
    </row>
    <row r="19" spans="1:6">
      <c r="A19" s="82" t="s">
        <v>147</v>
      </c>
      <c r="B19" s="45">
        <v>1100</v>
      </c>
      <c r="C19" s="45">
        <v>0</v>
      </c>
      <c r="D19" s="45">
        <v>0</v>
      </c>
      <c r="E19" s="45">
        <v>0</v>
      </c>
      <c r="F19" s="83">
        <f t="shared" ref="F19:F28" si="2">SUM(B19:E19)</f>
        <v>1100</v>
      </c>
    </row>
    <row r="20" spans="1:6">
      <c r="A20" s="82" t="s">
        <v>47</v>
      </c>
      <c r="B20" s="45">
        <v>750</v>
      </c>
      <c r="C20" s="45">
        <v>0</v>
      </c>
      <c r="D20" s="45">
        <v>0</v>
      </c>
      <c r="E20" s="45">
        <v>0</v>
      </c>
      <c r="F20" s="83">
        <v>750</v>
      </c>
    </row>
    <row r="21" spans="1:6">
      <c r="A21" s="82" t="s">
        <v>27</v>
      </c>
      <c r="B21" s="45">
        <v>500</v>
      </c>
      <c r="C21" s="45">
        <v>0</v>
      </c>
      <c r="D21" s="45">
        <v>0</v>
      </c>
      <c r="E21" s="45">
        <v>0</v>
      </c>
      <c r="F21" s="83">
        <f t="shared" si="2"/>
        <v>500</v>
      </c>
    </row>
    <row r="22" spans="1:6">
      <c r="A22" s="82" t="s">
        <v>6</v>
      </c>
      <c r="B22" s="45">
        <v>0</v>
      </c>
      <c r="C22" s="45">
        <v>0</v>
      </c>
      <c r="D22" s="45">
        <v>350</v>
      </c>
      <c r="E22" s="45">
        <v>0</v>
      </c>
      <c r="F22" s="83">
        <f t="shared" si="2"/>
        <v>350</v>
      </c>
    </row>
    <row r="23" spans="1:6">
      <c r="A23" s="82" t="s">
        <v>59</v>
      </c>
      <c r="B23" s="45">
        <v>0</v>
      </c>
      <c r="C23" s="45">
        <v>0</v>
      </c>
      <c r="D23" s="46">
        <v>150</v>
      </c>
      <c r="E23" s="46">
        <v>0</v>
      </c>
      <c r="F23" s="85">
        <f t="shared" si="2"/>
        <v>150</v>
      </c>
    </row>
    <row r="24" spans="1:6">
      <c r="A24" s="82" t="s">
        <v>28</v>
      </c>
      <c r="B24" s="45">
        <v>400</v>
      </c>
      <c r="C24" s="45">
        <v>0</v>
      </c>
      <c r="D24" s="45">
        <v>0</v>
      </c>
      <c r="E24" s="45">
        <v>0</v>
      </c>
      <c r="F24" s="83">
        <v>400</v>
      </c>
    </row>
    <row r="25" spans="1:6">
      <c r="A25" s="82" t="s">
        <v>150</v>
      </c>
      <c r="B25" s="45">
        <v>0</v>
      </c>
      <c r="C25" s="45">
        <v>0</v>
      </c>
      <c r="D25" s="45">
        <v>1800</v>
      </c>
      <c r="E25" s="45">
        <v>0</v>
      </c>
      <c r="F25" s="83">
        <f t="shared" si="2"/>
        <v>1800</v>
      </c>
    </row>
    <row r="26" spans="1:6">
      <c r="A26" s="82" t="s">
        <v>143</v>
      </c>
      <c r="B26" s="45">
        <v>250</v>
      </c>
      <c r="C26" s="45">
        <v>0</v>
      </c>
      <c r="D26" s="46">
        <v>0</v>
      </c>
      <c r="E26" s="46">
        <v>0</v>
      </c>
      <c r="F26" s="85">
        <f t="shared" si="2"/>
        <v>250</v>
      </c>
    </row>
    <row r="27" spans="1:6">
      <c r="A27" s="82" t="s">
        <v>76</v>
      </c>
      <c r="B27" s="45">
        <v>0</v>
      </c>
      <c r="C27" s="45">
        <v>0</v>
      </c>
      <c r="D27" s="46">
        <v>0</v>
      </c>
      <c r="E27" s="46">
        <v>700</v>
      </c>
      <c r="F27" s="85">
        <f t="shared" si="2"/>
        <v>700</v>
      </c>
    </row>
    <row r="28" spans="1:6" ht="17.5" thickBot="1">
      <c r="A28" s="82" t="s">
        <v>167</v>
      </c>
      <c r="B28" s="45">
        <v>0</v>
      </c>
      <c r="C28" s="45">
        <v>0</v>
      </c>
      <c r="D28" s="46">
        <v>1296</v>
      </c>
      <c r="E28" s="46">
        <v>0</v>
      </c>
      <c r="F28" s="85">
        <f t="shared" si="2"/>
        <v>1296</v>
      </c>
    </row>
    <row r="29" spans="1:6" ht="25" customHeight="1" thickBot="1">
      <c r="A29" s="25" t="s">
        <v>7</v>
      </c>
      <c r="B29" s="28">
        <f>SUM(B30:B47)</f>
        <v>3750</v>
      </c>
      <c r="C29" s="28">
        <f>SUM(C30:C47)</f>
        <v>0</v>
      </c>
      <c r="D29" s="28">
        <f>SUM(D30:D47)</f>
        <v>300</v>
      </c>
      <c r="E29" s="28">
        <f>SUM(E30:E47)</f>
        <v>1000</v>
      </c>
      <c r="F29" s="29">
        <f>SUM(B29:E29)</f>
        <v>5050</v>
      </c>
    </row>
    <row r="30" spans="1:6">
      <c r="A30" s="82" t="s">
        <v>42</v>
      </c>
      <c r="B30" s="45">
        <v>150</v>
      </c>
      <c r="C30" s="45">
        <v>0</v>
      </c>
      <c r="D30" s="45">
        <v>0</v>
      </c>
      <c r="E30" s="45">
        <v>0</v>
      </c>
      <c r="F30" s="83">
        <f t="shared" ref="F30:F47" si="3">SUM(B30:E30)</f>
        <v>150</v>
      </c>
    </row>
    <row r="31" spans="1:6">
      <c r="A31" s="82" t="s">
        <v>43</v>
      </c>
      <c r="B31" s="45">
        <v>150</v>
      </c>
      <c r="C31" s="45">
        <v>0</v>
      </c>
      <c r="D31" s="45">
        <v>0</v>
      </c>
      <c r="E31" s="45">
        <v>0</v>
      </c>
      <c r="F31" s="83">
        <f t="shared" si="3"/>
        <v>150</v>
      </c>
    </row>
    <row r="32" spans="1:6">
      <c r="A32" s="82" t="s">
        <v>44</v>
      </c>
      <c r="B32" s="45">
        <v>350</v>
      </c>
      <c r="C32" s="45">
        <v>0</v>
      </c>
      <c r="D32" s="45">
        <v>0</v>
      </c>
      <c r="E32" s="45">
        <v>0</v>
      </c>
      <c r="F32" s="83">
        <f t="shared" si="3"/>
        <v>350</v>
      </c>
    </row>
    <row r="33" spans="1:6">
      <c r="A33" s="82" t="s">
        <v>8</v>
      </c>
      <c r="B33" s="45">
        <v>1000</v>
      </c>
      <c r="C33" s="45">
        <v>0</v>
      </c>
      <c r="D33" s="45">
        <v>0</v>
      </c>
      <c r="E33" s="45">
        <v>0</v>
      </c>
      <c r="F33" s="83">
        <f t="shared" si="3"/>
        <v>1000</v>
      </c>
    </row>
    <row r="34" spans="1:6">
      <c r="A34" s="82" t="s">
        <v>35</v>
      </c>
      <c r="B34" s="80">
        <v>500</v>
      </c>
      <c r="C34" s="80">
        <v>0</v>
      </c>
      <c r="D34" s="80">
        <v>0</v>
      </c>
      <c r="E34" s="80">
        <v>0</v>
      </c>
      <c r="F34" s="84">
        <v>500</v>
      </c>
    </row>
    <row r="35" spans="1:6">
      <c r="A35" s="82" t="s">
        <v>36</v>
      </c>
      <c r="B35" s="80">
        <v>250</v>
      </c>
      <c r="C35" s="80">
        <v>0</v>
      </c>
      <c r="D35" s="80">
        <v>0</v>
      </c>
      <c r="E35" s="80">
        <v>0</v>
      </c>
      <c r="F35" s="84">
        <f t="shared" si="3"/>
        <v>250</v>
      </c>
    </row>
    <row r="36" spans="1:6">
      <c r="A36" s="82" t="s">
        <v>37</v>
      </c>
      <c r="B36" s="80">
        <v>100</v>
      </c>
      <c r="C36" s="80">
        <v>0</v>
      </c>
      <c r="D36" s="80">
        <v>0</v>
      </c>
      <c r="E36" s="80">
        <v>0</v>
      </c>
      <c r="F36" s="84">
        <f t="shared" si="3"/>
        <v>100</v>
      </c>
    </row>
    <row r="37" spans="1:6">
      <c r="A37" s="82" t="s">
        <v>31</v>
      </c>
      <c r="B37" s="45">
        <v>100</v>
      </c>
      <c r="C37" s="45">
        <v>0</v>
      </c>
      <c r="D37" s="45">
        <v>0</v>
      </c>
      <c r="E37" s="45">
        <v>0</v>
      </c>
      <c r="F37" s="83">
        <f t="shared" si="3"/>
        <v>100</v>
      </c>
    </row>
    <row r="38" spans="1:6">
      <c r="A38" s="82" t="s">
        <v>32</v>
      </c>
      <c r="B38" s="80">
        <v>100</v>
      </c>
      <c r="C38" s="80">
        <v>0</v>
      </c>
      <c r="D38" s="80">
        <v>0</v>
      </c>
      <c r="E38" s="46">
        <v>0</v>
      </c>
      <c r="F38" s="85">
        <f t="shared" si="3"/>
        <v>100</v>
      </c>
    </row>
    <row r="39" spans="1:6">
      <c r="A39" s="82" t="s">
        <v>33</v>
      </c>
      <c r="B39" s="45">
        <v>100</v>
      </c>
      <c r="C39" s="45">
        <v>0</v>
      </c>
      <c r="D39" s="45">
        <v>0</v>
      </c>
      <c r="E39" s="45">
        <v>0</v>
      </c>
      <c r="F39" s="83">
        <f t="shared" si="3"/>
        <v>100</v>
      </c>
    </row>
    <row r="40" spans="1:6">
      <c r="A40" s="82" t="s">
        <v>60</v>
      </c>
      <c r="B40" s="80">
        <v>100</v>
      </c>
      <c r="C40" s="80">
        <v>0</v>
      </c>
      <c r="D40" s="80">
        <v>0</v>
      </c>
      <c r="E40" s="46">
        <v>0</v>
      </c>
      <c r="F40" s="85">
        <f t="shared" si="3"/>
        <v>100</v>
      </c>
    </row>
    <row r="41" spans="1:6">
      <c r="A41" s="82" t="s">
        <v>75</v>
      </c>
      <c r="B41" s="46">
        <v>0</v>
      </c>
      <c r="C41" s="46">
        <v>0</v>
      </c>
      <c r="D41" s="46">
        <v>0</v>
      </c>
      <c r="E41" s="80">
        <v>1000</v>
      </c>
      <c r="F41" s="84">
        <f t="shared" si="3"/>
        <v>1000</v>
      </c>
    </row>
    <row r="42" spans="1:6">
      <c r="A42" s="82" t="s">
        <v>10</v>
      </c>
      <c r="B42" s="80">
        <v>0</v>
      </c>
      <c r="C42" s="80">
        <v>0</v>
      </c>
      <c r="D42" s="80">
        <v>100</v>
      </c>
      <c r="E42" s="80">
        <v>0</v>
      </c>
      <c r="F42" s="84">
        <f t="shared" si="3"/>
        <v>100</v>
      </c>
    </row>
    <row r="43" spans="1:6">
      <c r="A43" s="82" t="s">
        <v>11</v>
      </c>
      <c r="B43" s="46">
        <v>250</v>
      </c>
      <c r="C43" s="46">
        <v>0</v>
      </c>
      <c r="D43" s="46">
        <v>0</v>
      </c>
      <c r="E43" s="46">
        <v>0</v>
      </c>
      <c r="F43" s="85">
        <f t="shared" si="3"/>
        <v>250</v>
      </c>
    </row>
    <row r="44" spans="1:6">
      <c r="A44" s="82" t="s">
        <v>34</v>
      </c>
      <c r="B44" s="46">
        <v>250</v>
      </c>
      <c r="C44" s="46">
        <v>0</v>
      </c>
      <c r="D44" s="46">
        <v>0</v>
      </c>
      <c r="E44" s="46">
        <v>0</v>
      </c>
      <c r="F44" s="85">
        <f t="shared" si="3"/>
        <v>250</v>
      </c>
    </row>
    <row r="45" spans="1:6">
      <c r="A45" s="82" t="s">
        <v>9</v>
      </c>
      <c r="B45" s="46">
        <v>250</v>
      </c>
      <c r="C45" s="46">
        <v>0</v>
      </c>
      <c r="D45" s="46">
        <v>0</v>
      </c>
      <c r="E45" s="46">
        <v>0</v>
      </c>
      <c r="F45" s="85">
        <f t="shared" si="3"/>
        <v>250</v>
      </c>
    </row>
    <row r="46" spans="1:6">
      <c r="A46" s="82" t="s">
        <v>45</v>
      </c>
      <c r="B46" s="46">
        <v>100</v>
      </c>
      <c r="C46" s="46">
        <v>0</v>
      </c>
      <c r="D46" s="46">
        <v>0</v>
      </c>
      <c r="E46" s="46">
        <v>0</v>
      </c>
      <c r="F46" s="85">
        <f t="shared" si="3"/>
        <v>100</v>
      </c>
    </row>
    <row r="47" spans="1:6" ht="17.5" thickBot="1">
      <c r="A47" s="82" t="s">
        <v>38</v>
      </c>
      <c r="B47" s="46">
        <v>0</v>
      </c>
      <c r="C47" s="46">
        <v>0</v>
      </c>
      <c r="D47" s="46">
        <v>200</v>
      </c>
      <c r="E47" s="46">
        <v>0</v>
      </c>
      <c r="F47" s="85">
        <f t="shared" si="3"/>
        <v>200</v>
      </c>
    </row>
    <row r="48" spans="1:6" ht="17.5" thickBot="1">
      <c r="A48" s="25" t="s">
        <v>12</v>
      </c>
      <c r="B48" s="28">
        <f>SUM(B49:B50)</f>
        <v>3000</v>
      </c>
      <c r="C48" s="28">
        <f>SUM(C49:C50)</f>
        <v>0</v>
      </c>
      <c r="D48" s="28">
        <f>SUM(D49:D50)</f>
        <v>500</v>
      </c>
      <c r="E48" s="28">
        <f>SUM(E49:E50)</f>
        <v>0</v>
      </c>
      <c r="F48" s="29">
        <f>SUM(B48:E48)</f>
        <v>3500</v>
      </c>
    </row>
    <row r="49" spans="1:6">
      <c r="A49" s="82" t="s">
        <v>40</v>
      </c>
      <c r="B49" s="46">
        <v>500</v>
      </c>
      <c r="C49" s="46">
        <v>0</v>
      </c>
      <c r="D49" s="46">
        <v>0</v>
      </c>
      <c r="E49" s="46">
        <v>0</v>
      </c>
      <c r="F49" s="85">
        <f t="shared" ref="F49:F50" si="4">SUM(B49:E49)</f>
        <v>500</v>
      </c>
    </row>
    <row r="50" spans="1:6" ht="17.5" thickBot="1">
      <c r="A50" s="82" t="s">
        <v>94</v>
      </c>
      <c r="B50" s="46">
        <v>2500</v>
      </c>
      <c r="C50" s="46">
        <v>0</v>
      </c>
      <c r="D50" s="46">
        <v>500</v>
      </c>
      <c r="E50" s="46">
        <v>0</v>
      </c>
      <c r="F50" s="85">
        <f t="shared" si="4"/>
        <v>3000</v>
      </c>
    </row>
    <row r="51" spans="1:6" ht="17.5" thickBot="1">
      <c r="A51" s="25" t="s">
        <v>61</v>
      </c>
      <c r="B51" s="26">
        <f>SUM(B52:B56)</f>
        <v>1207.5</v>
      </c>
      <c r="C51" s="26">
        <f>SUM(C52:C56)</f>
        <v>0</v>
      </c>
      <c r="D51" s="26">
        <f>SUM(D52:D56)</f>
        <v>525</v>
      </c>
      <c r="E51" s="26">
        <f>SUM(E52:E56)</f>
        <v>262.5</v>
      </c>
      <c r="F51" s="27">
        <f>SUM(B51:E51)</f>
        <v>1995</v>
      </c>
    </row>
    <row r="52" spans="1:6">
      <c r="A52" s="82" t="s">
        <v>62</v>
      </c>
      <c r="B52" s="46">
        <v>262.5</v>
      </c>
      <c r="C52" s="46">
        <v>0</v>
      </c>
      <c r="D52" s="46">
        <v>0</v>
      </c>
      <c r="E52" s="46">
        <v>0</v>
      </c>
      <c r="F52" s="85">
        <f t="shared" ref="F52:F56" si="5">SUM(B52:E52)</f>
        <v>262.5</v>
      </c>
    </row>
    <row r="53" spans="1:6">
      <c r="A53" s="82" t="s">
        <v>63</v>
      </c>
      <c r="B53" s="46">
        <v>157.5</v>
      </c>
      <c r="C53" s="46">
        <v>0</v>
      </c>
      <c r="D53" s="46">
        <v>0</v>
      </c>
      <c r="E53" s="46">
        <v>0</v>
      </c>
      <c r="F53" s="85">
        <f t="shared" si="5"/>
        <v>157.5</v>
      </c>
    </row>
    <row r="54" spans="1:6">
      <c r="A54" s="82" t="s">
        <v>64</v>
      </c>
      <c r="B54" s="46">
        <v>787.5</v>
      </c>
      <c r="C54" s="46">
        <v>0</v>
      </c>
      <c r="D54" s="46">
        <v>0</v>
      </c>
      <c r="E54" s="46">
        <v>0</v>
      </c>
      <c r="F54" s="85">
        <f t="shared" si="5"/>
        <v>787.5</v>
      </c>
    </row>
    <row r="55" spans="1:6">
      <c r="A55" s="82" t="s">
        <v>111</v>
      </c>
      <c r="B55" s="46">
        <v>0</v>
      </c>
      <c r="C55" s="46">
        <v>0</v>
      </c>
      <c r="D55" s="46">
        <v>0</v>
      </c>
      <c r="E55" s="46">
        <v>262.5</v>
      </c>
      <c r="F55" s="85">
        <f t="shared" si="5"/>
        <v>262.5</v>
      </c>
    </row>
    <row r="56" spans="1:6" ht="17.5" thickBot="1">
      <c r="A56" s="82" t="s">
        <v>41</v>
      </c>
      <c r="B56" s="46">
        <v>0</v>
      </c>
      <c r="C56" s="46">
        <v>0</v>
      </c>
      <c r="D56" s="46">
        <v>525</v>
      </c>
      <c r="E56" s="46">
        <v>0</v>
      </c>
      <c r="F56" s="85">
        <f t="shared" si="5"/>
        <v>525</v>
      </c>
    </row>
    <row r="57" spans="1:6" ht="17.5" thickBot="1">
      <c r="A57" s="25" t="s">
        <v>13</v>
      </c>
      <c r="B57" s="26">
        <f>SUM(B58:B64)</f>
        <v>6472.46</v>
      </c>
      <c r="C57" s="26">
        <f>SUM(C58:C64)</f>
        <v>1563.56</v>
      </c>
      <c r="D57" s="26">
        <f>SUM(D58:D64)</f>
        <v>1140</v>
      </c>
      <c r="E57" s="26">
        <f>SUM(E58:E64)</f>
        <v>0</v>
      </c>
      <c r="F57" s="27">
        <f>SUM(B57:E57)</f>
        <v>9176.02</v>
      </c>
    </row>
    <row r="58" spans="1:6">
      <c r="A58" s="82" t="s">
        <v>93</v>
      </c>
      <c r="B58" s="45">
        <f>14*390.89</f>
        <v>5472.46</v>
      </c>
      <c r="C58" s="45">
        <f>4*390.89</f>
        <v>1563.56</v>
      </c>
      <c r="D58" s="45">
        <v>0</v>
      </c>
      <c r="E58" s="45">
        <v>0</v>
      </c>
      <c r="F58" s="83">
        <f>SUM(B58:E58)</f>
        <v>7036.02</v>
      </c>
    </row>
    <row r="59" spans="1:6">
      <c r="A59" s="82" t="s">
        <v>14</v>
      </c>
      <c r="B59" s="45">
        <v>0</v>
      </c>
      <c r="C59" s="45">
        <v>0</v>
      </c>
      <c r="D59" s="45">
        <v>170</v>
      </c>
      <c r="E59" s="45">
        <v>0</v>
      </c>
      <c r="F59" s="83">
        <f t="shared" ref="F59:F64" si="6">SUM(B59:E59)</f>
        <v>170</v>
      </c>
    </row>
    <row r="60" spans="1:6">
      <c r="A60" s="82" t="s">
        <v>16</v>
      </c>
      <c r="B60" s="45">
        <v>0</v>
      </c>
      <c r="C60" s="45">
        <v>0</v>
      </c>
      <c r="D60" s="45">
        <v>50</v>
      </c>
      <c r="E60" s="45">
        <v>0</v>
      </c>
      <c r="F60" s="83">
        <f t="shared" si="6"/>
        <v>50</v>
      </c>
    </row>
    <row r="61" spans="1:6">
      <c r="A61" s="82" t="s">
        <v>25</v>
      </c>
      <c r="B61" s="45">
        <v>0</v>
      </c>
      <c r="C61" s="45">
        <v>0</v>
      </c>
      <c r="D61" s="45">
        <v>400</v>
      </c>
      <c r="E61" s="45">
        <v>0</v>
      </c>
      <c r="F61" s="83">
        <f t="shared" si="6"/>
        <v>400</v>
      </c>
    </row>
    <row r="62" spans="1:6">
      <c r="A62" s="82" t="s">
        <v>15</v>
      </c>
      <c r="B62" s="45">
        <v>1000</v>
      </c>
      <c r="C62" s="45">
        <v>0</v>
      </c>
      <c r="D62" s="45">
        <v>0</v>
      </c>
      <c r="E62" s="45">
        <v>0</v>
      </c>
      <c r="F62" s="83">
        <f>SUM(B62:E62)</f>
        <v>1000</v>
      </c>
    </row>
    <row r="63" spans="1:6">
      <c r="A63" s="82" t="s">
        <v>67</v>
      </c>
      <c r="B63" s="45">
        <v>0</v>
      </c>
      <c r="C63" s="45">
        <v>0</v>
      </c>
      <c r="D63" s="45">
        <v>420</v>
      </c>
      <c r="E63" s="45">
        <v>0</v>
      </c>
      <c r="F63" s="83">
        <f>SUM(B63:E63)</f>
        <v>420</v>
      </c>
    </row>
    <row r="64" spans="1:6" ht="17.5" thickBot="1">
      <c r="A64" s="82" t="s">
        <v>17</v>
      </c>
      <c r="B64" s="80">
        <v>0</v>
      </c>
      <c r="C64" s="80">
        <v>0</v>
      </c>
      <c r="D64" s="80">
        <v>100</v>
      </c>
      <c r="E64" s="80">
        <v>0</v>
      </c>
      <c r="F64" s="84">
        <f t="shared" si="6"/>
        <v>100</v>
      </c>
    </row>
    <row r="65" spans="1:6" ht="17.5" thickBot="1">
      <c r="A65" s="25" t="s">
        <v>18</v>
      </c>
      <c r="B65" s="26">
        <f>SUM(B57,B51,B48,B29,B18,B11,B8,B4)</f>
        <v>26767.96</v>
      </c>
      <c r="C65" s="26">
        <f>SUM(C57,C51,C48,C29,C18,C11,C8,C4)</f>
        <v>1563.56</v>
      </c>
      <c r="D65" s="26">
        <f>SUM(D57,D51,D48,D29,D18,D11,D8,D4)</f>
        <v>21151</v>
      </c>
      <c r="E65" s="26">
        <f>SUM(E57,E51,E48,E29,E18,E11,E8,E4)</f>
        <v>3672.5</v>
      </c>
      <c r="F65" s="27">
        <f>SUM(F57,F51,F48,F29,F18,F11,F8,F4)</f>
        <v>53155.020000000004</v>
      </c>
    </row>
    <row r="66" spans="1:6" ht="17.5" thickBot="1"/>
    <row r="67" spans="1:6" ht="17.5" thickBot="1">
      <c r="B67" s="31"/>
      <c r="C67" s="32"/>
      <c r="D67" s="137" t="s">
        <v>86</v>
      </c>
      <c r="E67" s="138"/>
    </row>
    <row r="68" spans="1:6">
      <c r="A68" s="131" t="s">
        <v>87</v>
      </c>
      <c r="B68" s="132"/>
      <c r="C68" s="34">
        <f>B65</f>
        <v>26767.96</v>
      </c>
      <c r="D68" s="139">
        <f>B65/C74+D70</f>
        <v>4.0299618761318179</v>
      </c>
      <c r="E68" s="140"/>
    </row>
    <row r="69" spans="1:6">
      <c r="A69" s="133" t="s">
        <v>90</v>
      </c>
      <c r="B69" s="134"/>
      <c r="C69" s="35">
        <f>C65</f>
        <v>1563.56</v>
      </c>
      <c r="D69" s="141">
        <f>C65/C75+D70</f>
        <v>1.5543926132745394</v>
      </c>
      <c r="E69" s="142"/>
    </row>
    <row r="70" spans="1:6">
      <c r="A70" s="36" t="s">
        <v>88</v>
      </c>
      <c r="B70" s="37"/>
      <c r="C70" s="35">
        <f>D65</f>
        <v>21151</v>
      </c>
      <c r="D70" s="141">
        <f>D65/SUM(C73:C75)</f>
        <v>1.3071503615351339</v>
      </c>
      <c r="E70" s="142"/>
    </row>
    <row r="71" spans="1:6" ht="17.5" thickBot="1">
      <c r="A71" s="135" t="s">
        <v>89</v>
      </c>
      <c r="B71" s="136"/>
      <c r="C71" s="38">
        <f>E65</f>
        <v>3672.5</v>
      </c>
      <c r="D71" s="143">
        <f>C71/C73</f>
        <v>141.25</v>
      </c>
      <c r="E71" s="144"/>
    </row>
    <row r="72" spans="1:6" ht="17.25" customHeight="1" thickBot="1">
      <c r="A72" s="145"/>
      <c r="B72" s="146"/>
      <c r="C72" s="146"/>
      <c r="D72" s="146"/>
      <c r="E72" s="147"/>
    </row>
    <row r="73" spans="1:6">
      <c r="A73" s="131" t="s">
        <v>98</v>
      </c>
      <c r="B73" s="132"/>
      <c r="C73" s="44">
        <v>26</v>
      </c>
      <c r="D73" s="39"/>
    </row>
    <row r="74" spans="1:6">
      <c r="A74" s="133" t="s">
        <v>91</v>
      </c>
      <c r="B74" s="134"/>
      <c r="C74" s="40">
        <v>9831</v>
      </c>
      <c r="D74" s="43"/>
    </row>
    <row r="75" spans="1:6" ht="17.5" thickBot="1">
      <c r="A75" s="135" t="s">
        <v>92</v>
      </c>
      <c r="B75" s="136"/>
      <c r="C75" s="41">
        <v>6324</v>
      </c>
      <c r="D75" s="42"/>
    </row>
  </sheetData>
  <mergeCells count="13">
    <mergeCell ref="A1:F1"/>
    <mergeCell ref="A68:B68"/>
    <mergeCell ref="A69:B69"/>
    <mergeCell ref="A71:B71"/>
    <mergeCell ref="A75:B75"/>
    <mergeCell ref="D67:E67"/>
    <mergeCell ref="D68:E68"/>
    <mergeCell ref="D69:E69"/>
    <mergeCell ref="D70:E70"/>
    <mergeCell ref="D71:E71"/>
    <mergeCell ref="A72:E72"/>
    <mergeCell ref="A73:B73"/>
    <mergeCell ref="A74:B74"/>
  </mergeCells>
  <phoneticPr fontId="8" type="noConversion"/>
  <pageMargins left="0.51299019607843133" right="0" top="0.74803149606299213" bottom="0.74803149606299213" header="0.31496062992125984" footer="0.31496062992125984"/>
  <pageSetup paperSize="9" fitToHeight="5" orientation="landscape" r:id="rId1"/>
  <headerFooter>
    <oddFooter>&amp;L&amp;"Avant Garde,Regular"&amp;9&amp;K28264BCopyright © Alliance City Living Ltd - No part of this document may be copied, reprinted, reproduced or utilised in any format without prior written consent.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1:K23"/>
  <sheetViews>
    <sheetView showGridLines="0" view="pageLayout" topLeftCell="B7" zoomScale="90" zoomScaleNormal="100" zoomScalePageLayoutView="90" workbookViewId="0">
      <selection activeCell="A8" sqref="A8"/>
    </sheetView>
  </sheetViews>
  <sheetFormatPr defaultColWidth="10.69140625" defaultRowHeight="15"/>
  <cols>
    <col min="1" max="1" width="12.23046875" style="19" customWidth="1"/>
    <col min="2" max="2" width="7.53515625" style="20" customWidth="1"/>
    <col min="3" max="3" width="14.23046875" style="19" customWidth="1"/>
    <col min="4" max="4" width="14" style="19" customWidth="1"/>
    <col min="5" max="6" width="15.53515625" style="18" customWidth="1"/>
    <col min="7" max="7" width="14.69140625" style="18" customWidth="1"/>
    <col min="8" max="8" width="14" style="18" customWidth="1"/>
    <col min="9" max="10" width="15.4609375" style="18" customWidth="1"/>
    <col min="11" max="11" width="14" style="18" customWidth="1"/>
    <col min="12" max="16384" width="10.69140625" style="4"/>
  </cols>
  <sheetData>
    <row r="1" spans="1:11" ht="37" customHeight="1">
      <c r="A1" s="130" t="s">
        <v>104</v>
      </c>
      <c r="B1" s="130"/>
      <c r="C1" s="130"/>
      <c r="D1" s="130"/>
      <c r="E1" s="130"/>
      <c r="F1" s="130"/>
      <c r="G1" s="130"/>
      <c r="H1" s="148"/>
      <c r="I1" s="148"/>
      <c r="J1" s="148"/>
      <c r="K1" s="148"/>
    </row>
    <row r="2" spans="1:11" ht="15.5" thickBot="1">
      <c r="A2" s="16"/>
      <c r="B2" s="17"/>
      <c r="C2" s="16"/>
      <c r="D2" s="16"/>
    </row>
    <row r="3" spans="1:11" s="22" customFormat="1" ht="61.5" customHeight="1" thickBot="1">
      <c r="A3" s="53" t="s">
        <v>66</v>
      </c>
      <c r="B3" s="48" t="s">
        <v>65</v>
      </c>
      <c r="C3" s="48" t="s">
        <v>99</v>
      </c>
      <c r="D3" s="48" t="s">
        <v>110</v>
      </c>
      <c r="E3" s="48" t="s">
        <v>106</v>
      </c>
      <c r="F3" s="48" t="s">
        <v>112</v>
      </c>
      <c r="G3" s="48" t="s">
        <v>108</v>
      </c>
      <c r="H3" s="48" t="s">
        <v>109</v>
      </c>
      <c r="I3" s="48" t="s">
        <v>107</v>
      </c>
      <c r="J3" s="48" t="s">
        <v>79</v>
      </c>
      <c r="K3" s="48" t="s">
        <v>78</v>
      </c>
    </row>
    <row r="4" spans="1:11">
      <c r="A4" s="54" t="s">
        <v>100</v>
      </c>
      <c r="B4" s="55">
        <v>753</v>
      </c>
      <c r="C4" s="68">
        <f>B4/($B$22-Budget!$C$75)</f>
        <v>7.6594446139761976E-2</v>
      </c>
      <c r="D4" s="57"/>
      <c r="E4" s="57">
        <f t="shared" ref="E4:E13" si="0">B4/$B$22</f>
        <v>4.6610956360259984E-2</v>
      </c>
      <c r="F4" s="75">
        <v>1</v>
      </c>
      <c r="G4" s="54">
        <f>Budget!$B$65*'Apportion Schedule'!C4</f>
        <v>2050.2770704913028</v>
      </c>
      <c r="H4" s="56"/>
      <c r="I4" s="117">
        <f>Budget!$D$65*E4</f>
        <v>985.86833797585894</v>
      </c>
      <c r="J4" s="117">
        <f>Budget!$D$71*F4</f>
        <v>141.25</v>
      </c>
      <c r="K4" s="118">
        <f>SUM(G4:J4)</f>
        <v>3177.3954084671618</v>
      </c>
    </row>
    <row r="5" spans="1:11">
      <c r="A5" s="49" t="s">
        <v>101</v>
      </c>
      <c r="B5" s="58">
        <v>742</v>
      </c>
      <c r="C5" s="69">
        <f>B5/($B$22-Budget!$C$75)</f>
        <v>7.5475536567999185E-2</v>
      </c>
      <c r="D5" s="51"/>
      <c r="E5" s="51">
        <f t="shared" si="0"/>
        <v>4.5930052615289381E-2</v>
      </c>
      <c r="F5" s="76">
        <v>1</v>
      </c>
      <c r="G5" s="49">
        <f>Budget!$B$65*'Apportion Schedule'!C5</f>
        <v>2020.3261438307395</v>
      </c>
      <c r="H5" s="50"/>
      <c r="I5" s="119">
        <f>Budget!$D$65*E5</f>
        <v>971.46654286598573</v>
      </c>
      <c r="J5" s="119">
        <f>Budget!$D$71*F5</f>
        <v>141.25</v>
      </c>
      <c r="K5" s="120">
        <f>SUM(G5:J5)</f>
        <v>3133.0426866967255</v>
      </c>
    </row>
    <row r="6" spans="1:11">
      <c r="A6" s="49" t="s">
        <v>102</v>
      </c>
      <c r="B6" s="58">
        <v>667</v>
      </c>
      <c r="C6" s="69">
        <f>B6/($B$22-Budget!$C$75)</f>
        <v>6.7846607669616518E-2</v>
      </c>
      <c r="D6" s="51"/>
      <c r="E6" s="51">
        <f t="shared" si="0"/>
        <v>4.1287527081398948E-2</v>
      </c>
      <c r="F6" s="76">
        <v>1</v>
      </c>
      <c r="G6" s="49">
        <f>Budget!$B$65*'Apportion Schedule'!C6</f>
        <v>1816.1152802359882</v>
      </c>
      <c r="H6" s="50"/>
      <c r="I6" s="119">
        <f>Budget!$D$65*E6</f>
        <v>873.27248529866915</v>
      </c>
      <c r="J6" s="119">
        <f>Budget!$D$71*F6</f>
        <v>141.25</v>
      </c>
      <c r="K6" s="120">
        <f t="shared" ref="K6:K21" si="1">SUM(G6:J6)</f>
        <v>2830.6377655346573</v>
      </c>
    </row>
    <row r="7" spans="1:11" ht="15.5" thickBot="1">
      <c r="A7" s="49" t="s">
        <v>103</v>
      </c>
      <c r="B7" s="58">
        <v>753</v>
      </c>
      <c r="C7" s="69">
        <f>B7/($B$22-Budget!$C$75)</f>
        <v>7.6594446139761976E-2</v>
      </c>
      <c r="D7" s="51"/>
      <c r="E7" s="51">
        <f t="shared" si="0"/>
        <v>4.6610956360259984E-2</v>
      </c>
      <c r="F7" s="76">
        <v>1</v>
      </c>
      <c r="G7" s="59">
        <f>Budget!$B$65*'Apportion Schedule'!C7</f>
        <v>2050.2770704913028</v>
      </c>
      <c r="H7" s="61"/>
      <c r="I7" s="121">
        <f>Budget!$D$65*E7</f>
        <v>985.86833797585894</v>
      </c>
      <c r="J7" s="119">
        <f>Budget!$D$71*F7</f>
        <v>141.25</v>
      </c>
      <c r="K7" s="120">
        <f t="shared" si="1"/>
        <v>3177.3954084671618</v>
      </c>
    </row>
    <row r="8" spans="1:11">
      <c r="A8" s="54" t="s">
        <v>129</v>
      </c>
      <c r="B8" s="63">
        <v>473</v>
      </c>
      <c r="C8" s="68">
        <f>B8/($B$22-Budget!$C$75)</f>
        <v>4.811311158580002E-2</v>
      </c>
      <c r="D8" s="57"/>
      <c r="E8" s="57">
        <f t="shared" si="0"/>
        <v>2.9278861033735684E-2</v>
      </c>
      <c r="F8" s="75">
        <v>1</v>
      </c>
      <c r="G8" s="49">
        <f>Budget!$B$65*'Apportion Schedule'!C8</f>
        <v>1287.8898464042315</v>
      </c>
      <c r="H8" s="50"/>
      <c r="I8" s="119">
        <f>Budget!$D$65*E8</f>
        <v>619.2771897245434</v>
      </c>
      <c r="J8" s="117">
        <f>Budget!$D$71*F8</f>
        <v>141.25</v>
      </c>
      <c r="K8" s="120">
        <f t="shared" si="1"/>
        <v>2048.4170361287752</v>
      </c>
    </row>
    <row r="9" spans="1:11">
      <c r="A9" s="49" t="s">
        <v>130</v>
      </c>
      <c r="B9" s="64">
        <v>742</v>
      </c>
      <c r="C9" s="69">
        <f>B9/($B$22-Budget!$C$75)</f>
        <v>7.5475536567999185E-2</v>
      </c>
      <c r="D9" s="51"/>
      <c r="E9" s="51">
        <f t="shared" si="0"/>
        <v>4.5930052615289381E-2</v>
      </c>
      <c r="F9" s="76">
        <v>2</v>
      </c>
      <c r="G9" s="49">
        <f>Budget!$B$65*'Apportion Schedule'!C9</f>
        <v>2020.3261438307395</v>
      </c>
      <c r="H9" s="50"/>
      <c r="I9" s="119">
        <f>Budget!$D$65*E9</f>
        <v>971.46654286598573</v>
      </c>
      <c r="J9" s="119">
        <f>Budget!$D$71*F9</f>
        <v>282.5</v>
      </c>
      <c r="K9" s="120">
        <f t="shared" si="1"/>
        <v>3274.2926866967255</v>
      </c>
    </row>
    <row r="10" spans="1:11">
      <c r="A10" s="49" t="s">
        <v>131</v>
      </c>
      <c r="B10" s="64">
        <v>667</v>
      </c>
      <c r="C10" s="69">
        <f>B10/($B$22-Budget!$C$75)</f>
        <v>6.7846607669616518E-2</v>
      </c>
      <c r="D10" s="51"/>
      <c r="E10" s="51">
        <f t="shared" si="0"/>
        <v>4.1287527081398948E-2</v>
      </c>
      <c r="F10" s="76">
        <v>1</v>
      </c>
      <c r="G10" s="49">
        <f>Budget!$B$65*'Apportion Schedule'!C10</f>
        <v>1816.1152802359882</v>
      </c>
      <c r="H10" s="50"/>
      <c r="I10" s="119">
        <f>Budget!$D$65*E10</f>
        <v>873.27248529866915</v>
      </c>
      <c r="J10" s="119">
        <f>Budget!$D$71*F10</f>
        <v>141.25</v>
      </c>
      <c r="K10" s="120">
        <f t="shared" si="1"/>
        <v>2830.6377655346573</v>
      </c>
    </row>
    <row r="11" spans="1:11" ht="15.5" thickBot="1">
      <c r="A11" s="59" t="s">
        <v>132</v>
      </c>
      <c r="B11" s="60">
        <v>613</v>
      </c>
      <c r="C11" s="70">
        <f>B11/($B$22-Budget!$C$75)</f>
        <v>6.2353778862780998E-2</v>
      </c>
      <c r="D11" s="62"/>
      <c r="E11" s="62">
        <f t="shared" si="0"/>
        <v>3.7944908696997834E-2</v>
      </c>
      <c r="F11" s="77">
        <v>1</v>
      </c>
      <c r="G11" s="49">
        <f>Budget!$B$65*'Apportion Schedule'!C11</f>
        <v>1669.0834584477673</v>
      </c>
      <c r="H11" s="50"/>
      <c r="I11" s="119">
        <f>Budget!$D$65*E11</f>
        <v>802.57276385020123</v>
      </c>
      <c r="J11" s="119">
        <f>Budget!$D$71*F11</f>
        <v>141.25</v>
      </c>
      <c r="K11" s="120">
        <f t="shared" si="1"/>
        <v>2612.9062222979683</v>
      </c>
    </row>
    <row r="12" spans="1:11">
      <c r="A12" s="54" t="s">
        <v>133</v>
      </c>
      <c r="B12" s="63">
        <v>473</v>
      </c>
      <c r="C12" s="68">
        <f>B12/($B$22-Budget!$C$75)</f>
        <v>4.811311158580002E-2</v>
      </c>
      <c r="D12" s="57"/>
      <c r="E12" s="57">
        <f t="shared" si="0"/>
        <v>2.9278861033735684E-2</v>
      </c>
      <c r="F12" s="75">
        <v>1</v>
      </c>
      <c r="G12" s="54">
        <f>Budget!$B$65*'Apportion Schedule'!C12</f>
        <v>1287.8898464042315</v>
      </c>
      <c r="H12" s="56"/>
      <c r="I12" s="117">
        <f>Budget!$D$65*E12</f>
        <v>619.2771897245434</v>
      </c>
      <c r="J12" s="117">
        <f>Budget!$D$71*F12</f>
        <v>141.25</v>
      </c>
      <c r="K12" s="120">
        <f t="shared" si="1"/>
        <v>2048.4170361287752</v>
      </c>
    </row>
    <row r="13" spans="1:11">
      <c r="A13" s="49" t="s">
        <v>134</v>
      </c>
      <c r="B13" s="64">
        <v>742</v>
      </c>
      <c r="C13" s="69">
        <f>B13/($B$22-Budget!$C$75)</f>
        <v>7.5475536567999185E-2</v>
      </c>
      <c r="D13" s="51"/>
      <c r="E13" s="51">
        <f t="shared" si="0"/>
        <v>4.5930052615289381E-2</v>
      </c>
      <c r="F13" s="76">
        <v>2</v>
      </c>
      <c r="G13" s="49">
        <f>Budget!$B$65*'Apportion Schedule'!C13</f>
        <v>2020.3261438307395</v>
      </c>
      <c r="H13" s="50"/>
      <c r="I13" s="119">
        <f>Budget!$D$65*E13</f>
        <v>971.46654286598573</v>
      </c>
      <c r="J13" s="119">
        <f>Budget!$D$71*F13</f>
        <v>282.5</v>
      </c>
      <c r="K13" s="120">
        <f t="shared" si="1"/>
        <v>3274.2926866967255</v>
      </c>
    </row>
    <row r="14" spans="1:11">
      <c r="A14" s="49" t="s">
        <v>135</v>
      </c>
      <c r="B14" s="64">
        <v>667</v>
      </c>
      <c r="C14" s="69">
        <f>B14/($B$22-Budget!$C$75)</f>
        <v>6.7846607669616518E-2</v>
      </c>
      <c r="D14" s="51"/>
      <c r="E14" s="51">
        <f t="shared" ref="E14:E20" si="2">B14/$B$22</f>
        <v>4.1287527081398948E-2</v>
      </c>
      <c r="F14" s="76">
        <v>1</v>
      </c>
      <c r="G14" s="49">
        <f>Budget!$B$65*'Apportion Schedule'!C14</f>
        <v>1816.1152802359882</v>
      </c>
      <c r="H14" s="50"/>
      <c r="I14" s="119">
        <f>Budget!$D$65*E14</f>
        <v>873.27248529866915</v>
      </c>
      <c r="J14" s="119">
        <f>Budget!$D$71*F14</f>
        <v>141.25</v>
      </c>
      <c r="K14" s="120">
        <f t="shared" si="1"/>
        <v>2830.6377655346573</v>
      </c>
    </row>
    <row r="15" spans="1:11" ht="15.5" thickBot="1">
      <c r="A15" s="49" t="s">
        <v>136</v>
      </c>
      <c r="B15" s="64">
        <v>570</v>
      </c>
      <c r="C15" s="69">
        <f>B15/($B$22-Budget!$C$75)</f>
        <v>5.7979859627708269E-2</v>
      </c>
      <c r="D15" s="51"/>
      <c r="E15" s="51">
        <f t="shared" si="2"/>
        <v>3.5283194057567316E-2</v>
      </c>
      <c r="F15" s="76">
        <v>1</v>
      </c>
      <c r="G15" s="49">
        <f>Budget!$B$65*'Apportion Schedule'!C15</f>
        <v>1552.0025633201099</v>
      </c>
      <c r="H15" s="50"/>
      <c r="I15" s="119">
        <f>Budget!$D$65*E15</f>
        <v>746.27483751160628</v>
      </c>
      <c r="J15" s="119">
        <f>Budget!$D$71*F15</f>
        <v>141.25</v>
      </c>
      <c r="K15" s="120">
        <f t="shared" si="1"/>
        <v>2439.527400831716</v>
      </c>
    </row>
    <row r="16" spans="1:11">
      <c r="A16" s="54" t="s">
        <v>137</v>
      </c>
      <c r="B16" s="63">
        <v>979</v>
      </c>
      <c r="C16" s="68">
        <f>B16/($B$22-Budget!$C$75)</f>
        <v>9.9582951886888413E-2</v>
      </c>
      <c r="D16" s="57"/>
      <c r="E16" s="57">
        <f t="shared" si="2"/>
        <v>6.0600433302383162E-2</v>
      </c>
      <c r="F16" s="75">
        <v>2</v>
      </c>
      <c r="G16" s="54">
        <f>Budget!$B$65*'Apportion Schedule'!C16</f>
        <v>2665.6324727901533</v>
      </c>
      <c r="H16" s="56"/>
      <c r="I16" s="117">
        <f>Budget!$D$65*E16</f>
        <v>1281.7597647787063</v>
      </c>
      <c r="J16" s="117">
        <f>Budget!$D$71*F16</f>
        <v>282.5</v>
      </c>
      <c r="K16" s="120">
        <f t="shared" si="1"/>
        <v>4229.8922375688599</v>
      </c>
    </row>
    <row r="17" spans="1:11" ht="15.5" thickBot="1">
      <c r="A17" s="59" t="s">
        <v>138</v>
      </c>
      <c r="B17" s="60">
        <v>990</v>
      </c>
      <c r="C17" s="70">
        <f>B17/($B$22-Budget!$C$75)</f>
        <v>0.1007018614586512</v>
      </c>
      <c r="D17" s="62"/>
      <c r="E17" s="62">
        <f t="shared" si="2"/>
        <v>6.1281337047353758E-2</v>
      </c>
      <c r="F17" s="77">
        <v>2</v>
      </c>
      <c r="G17" s="59">
        <f>Budget!$B$65*'Apportion Schedule'!C17</f>
        <v>2695.583399450717</v>
      </c>
      <c r="H17" s="61"/>
      <c r="I17" s="121">
        <f>Budget!$D$65*E17</f>
        <v>1296.1615598885794</v>
      </c>
      <c r="J17" s="121">
        <f>Budget!$D$71*F17</f>
        <v>282.5</v>
      </c>
      <c r="K17" s="120">
        <f t="shared" si="1"/>
        <v>4274.2449593392967</v>
      </c>
    </row>
    <row r="18" spans="1:11" ht="17">
      <c r="A18" s="49" t="s">
        <v>139</v>
      </c>
      <c r="B18" s="65">
        <v>1581</v>
      </c>
      <c r="C18" s="52"/>
      <c r="D18" s="51">
        <f>B18/($B$22-Budget!$C$74)</f>
        <v>0.25</v>
      </c>
      <c r="E18" s="51">
        <f t="shared" si="2"/>
        <v>9.7864438254410394E-2</v>
      </c>
      <c r="F18" s="78">
        <v>2</v>
      </c>
      <c r="G18" s="49"/>
      <c r="H18" s="50">
        <f>Budget!$C$65*D18</f>
        <v>390.89</v>
      </c>
      <c r="I18" s="119">
        <f>Budget!$D$65*E18</f>
        <v>2069.9307335190342</v>
      </c>
      <c r="J18" s="119">
        <f>Budget!$D$71*F18</f>
        <v>282.5</v>
      </c>
      <c r="K18" s="120">
        <f>SUM(G18:J18)</f>
        <v>2743.3207335190341</v>
      </c>
    </row>
    <row r="19" spans="1:11" ht="17">
      <c r="A19" s="49" t="s">
        <v>140</v>
      </c>
      <c r="B19" s="65">
        <v>1581</v>
      </c>
      <c r="C19" s="52"/>
      <c r="D19" s="51">
        <f>B19/($B$22-Budget!$C$74)</f>
        <v>0.25</v>
      </c>
      <c r="E19" s="51">
        <f t="shared" si="2"/>
        <v>9.7864438254410394E-2</v>
      </c>
      <c r="F19" s="78">
        <v>2</v>
      </c>
      <c r="G19" s="49"/>
      <c r="H19" s="50">
        <f>Budget!$C$65*D19</f>
        <v>390.89</v>
      </c>
      <c r="I19" s="119">
        <f>Budget!$D$65*E19</f>
        <v>2069.9307335190342</v>
      </c>
      <c r="J19" s="119">
        <f>Budget!$D$71*F19</f>
        <v>282.5</v>
      </c>
      <c r="K19" s="120">
        <f t="shared" si="1"/>
        <v>2743.3207335190341</v>
      </c>
    </row>
    <row r="20" spans="1:11" ht="17">
      <c r="A20" s="49" t="s">
        <v>142</v>
      </c>
      <c r="B20" s="65">
        <v>1581</v>
      </c>
      <c r="C20" s="52"/>
      <c r="D20" s="51">
        <f>B20/($B$22-Budget!$C$74)</f>
        <v>0.25</v>
      </c>
      <c r="E20" s="51">
        <f t="shared" si="2"/>
        <v>9.7864438254410394E-2</v>
      </c>
      <c r="F20" s="78">
        <v>2</v>
      </c>
      <c r="G20" s="49"/>
      <c r="H20" s="50">
        <f>Budget!$C$65*D20</f>
        <v>390.89</v>
      </c>
      <c r="I20" s="119">
        <f>Budget!$D$65*E20</f>
        <v>2069.9307335190342</v>
      </c>
      <c r="J20" s="119">
        <f>Budget!$D$71*F20</f>
        <v>282.5</v>
      </c>
      <c r="K20" s="120">
        <f t="shared" si="1"/>
        <v>2743.3207335190341</v>
      </c>
    </row>
    <row r="21" spans="1:11" ht="17.5" thickBot="1">
      <c r="A21" s="59" t="s">
        <v>141</v>
      </c>
      <c r="B21" s="66">
        <v>1581</v>
      </c>
      <c r="C21" s="67"/>
      <c r="D21" s="51">
        <f>B21/($B$22-Budget!$C$74)</f>
        <v>0.25</v>
      </c>
      <c r="E21" s="51">
        <f>B21/$B$22</f>
        <v>9.7864438254410394E-2</v>
      </c>
      <c r="F21" s="79">
        <v>2</v>
      </c>
      <c r="G21" s="59"/>
      <c r="H21" s="50">
        <f>Budget!$C$65*D21</f>
        <v>390.89</v>
      </c>
      <c r="I21" s="119">
        <f>Budget!$D$65*E21</f>
        <v>2069.9307335190342</v>
      </c>
      <c r="J21" s="119">
        <f>Budget!$D$71*F21</f>
        <v>282.5</v>
      </c>
      <c r="K21" s="120">
        <f>SUM(G21:J21)</f>
        <v>2743.3207335190341</v>
      </c>
    </row>
    <row r="22" spans="1:11" ht="15.5" thickBot="1">
      <c r="A22" s="33" t="s">
        <v>18</v>
      </c>
      <c r="B22" s="26">
        <f t="shared" ref="B22:H22" si="3">SUM(B4:B21)</f>
        <v>16155</v>
      </c>
      <c r="C22" s="71">
        <f>SUM(C4:C21)</f>
        <v>0.99999999999999989</v>
      </c>
      <c r="D22" s="71">
        <f>SUM(D4:D21)</f>
        <v>1</v>
      </c>
      <c r="E22" s="71">
        <f>SUM(E4:E21)</f>
        <v>0.99999999999999978</v>
      </c>
      <c r="F22" s="87">
        <f t="shared" si="3"/>
        <v>26</v>
      </c>
      <c r="G22" s="72">
        <f t="shared" si="3"/>
        <v>26767.959999999995</v>
      </c>
      <c r="H22" s="73">
        <f t="shared" si="3"/>
        <v>1563.56</v>
      </c>
      <c r="I22" s="73">
        <f t="shared" ref="I22" si="4">SUM(I4:I21)</f>
        <v>21151.000000000004</v>
      </c>
      <c r="J22" s="73">
        <f>SUM(J4:J21)</f>
        <v>3672.5</v>
      </c>
      <c r="K22" s="74">
        <f>SUM(K4:K21)</f>
        <v>53155.01999999999</v>
      </c>
    </row>
    <row r="23" spans="1:11">
      <c r="G23" s="21"/>
    </row>
  </sheetData>
  <mergeCells count="2">
    <mergeCell ref="A1:G1"/>
    <mergeCell ref="H1:K1"/>
  </mergeCells>
  <phoneticPr fontId="8" type="noConversion"/>
  <pageMargins left="0.47123015873015872" right="1.8518518518518517E-2" top="0.75" bottom="0.75" header="0.3" footer="0.3"/>
  <pageSetup paperSize="9"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28F"/>
  </sheetPr>
  <dimension ref="A1:H57"/>
  <sheetViews>
    <sheetView showGridLines="0" view="pageLayout" topLeftCell="A30" zoomScaleNormal="44" workbookViewId="0">
      <selection activeCell="C35" sqref="C35"/>
    </sheetView>
  </sheetViews>
  <sheetFormatPr defaultColWidth="11" defaultRowHeight="15.5"/>
  <cols>
    <col min="1" max="1" width="18" style="97" customWidth="1"/>
    <col min="2" max="2" width="37.53515625" style="98" customWidth="1"/>
    <col min="3" max="3" width="57" style="98" customWidth="1"/>
  </cols>
  <sheetData>
    <row r="1" spans="1:3" ht="37" customHeight="1">
      <c r="A1" s="130" t="s">
        <v>105</v>
      </c>
      <c r="B1" s="130"/>
      <c r="C1" s="130"/>
    </row>
    <row r="2" spans="1:3" ht="12" customHeight="1">
      <c r="A2" s="88"/>
      <c r="B2" s="89"/>
      <c r="C2" s="90"/>
    </row>
    <row r="3" spans="1:3" ht="103.5" customHeight="1">
      <c r="A3" s="158" t="s">
        <v>23</v>
      </c>
      <c r="B3" s="158"/>
      <c r="C3" s="158"/>
    </row>
    <row r="4" spans="1:3" ht="8.15" customHeight="1" thickBot="1">
      <c r="A4" s="91"/>
      <c r="B4" s="92"/>
      <c r="C4" s="90"/>
    </row>
    <row r="5" spans="1:3" ht="47.15" customHeight="1" thickBot="1">
      <c r="A5" s="164" t="s">
        <v>19</v>
      </c>
      <c r="B5" s="165"/>
      <c r="C5" s="99" t="s">
        <v>20</v>
      </c>
    </row>
    <row r="6" spans="1:3" ht="15">
      <c r="A6" s="159" t="s">
        <v>2</v>
      </c>
      <c r="B6" s="100" t="s">
        <v>3</v>
      </c>
      <c r="C6" s="101" t="s">
        <v>151</v>
      </c>
    </row>
    <row r="7" spans="1:3" ht="15">
      <c r="A7" s="160"/>
      <c r="B7" s="104" t="s">
        <v>148</v>
      </c>
      <c r="C7" s="103" t="s">
        <v>151</v>
      </c>
    </row>
    <row r="8" spans="1:3" thickBot="1">
      <c r="A8" s="160"/>
      <c r="B8" s="104" t="s">
        <v>123</v>
      </c>
      <c r="C8" s="103" t="s">
        <v>124</v>
      </c>
    </row>
    <row r="9" spans="1:3" ht="29">
      <c r="A9" s="161" t="s">
        <v>83</v>
      </c>
      <c r="B9" s="100"/>
      <c r="C9" s="101" t="s">
        <v>152</v>
      </c>
    </row>
    <row r="10" spans="1:3" ht="57" customHeight="1">
      <c r="A10" s="162"/>
      <c r="B10" s="104" t="s">
        <v>144</v>
      </c>
      <c r="C10" s="103" t="s">
        <v>153</v>
      </c>
    </row>
    <row r="11" spans="1:3" ht="43.5">
      <c r="A11" s="162"/>
      <c r="B11" s="104" t="s">
        <v>95</v>
      </c>
      <c r="C11" s="105" t="s">
        <v>113</v>
      </c>
    </row>
    <row r="12" spans="1:3" ht="29">
      <c r="A12" s="162"/>
      <c r="B12" s="104" t="s">
        <v>96</v>
      </c>
      <c r="C12" s="103" t="s">
        <v>114</v>
      </c>
    </row>
    <row r="13" spans="1:3" ht="46.5" customHeight="1" thickBot="1">
      <c r="A13" s="163"/>
      <c r="B13" s="106" t="s">
        <v>97</v>
      </c>
      <c r="C13" s="107" t="s">
        <v>115</v>
      </c>
    </row>
    <row r="14" spans="1:3" ht="29">
      <c r="A14" s="155" t="s">
        <v>4</v>
      </c>
      <c r="B14" s="108" t="s">
        <v>26</v>
      </c>
      <c r="C14" s="109" t="s">
        <v>125</v>
      </c>
    </row>
    <row r="15" spans="1:3" ht="29">
      <c r="A15" s="156"/>
      <c r="B15" s="104" t="s">
        <v>46</v>
      </c>
      <c r="C15" s="110" t="s">
        <v>154</v>
      </c>
    </row>
    <row r="16" spans="1:3" ht="29">
      <c r="A16" s="156"/>
      <c r="B16" s="104" t="s">
        <v>156</v>
      </c>
      <c r="C16" s="110" t="s">
        <v>116</v>
      </c>
    </row>
    <row r="17" spans="1:3" ht="29">
      <c r="A17" s="156"/>
      <c r="B17" s="104" t="s">
        <v>24</v>
      </c>
      <c r="C17" s="110" t="s">
        <v>117</v>
      </c>
    </row>
    <row r="18" spans="1:3" ht="44" thickBot="1">
      <c r="A18" s="157"/>
      <c r="B18" s="116" t="s">
        <v>164</v>
      </c>
      <c r="C18" s="111" t="s">
        <v>165</v>
      </c>
    </row>
    <row r="19" spans="1:3" ht="43.5">
      <c r="A19" s="152" t="s">
        <v>5</v>
      </c>
      <c r="B19" s="112" t="s">
        <v>39</v>
      </c>
      <c r="C19" s="109" t="s">
        <v>157</v>
      </c>
    </row>
    <row r="20" spans="1:3" ht="15">
      <c r="A20" s="153"/>
      <c r="B20" s="113" t="s">
        <v>47</v>
      </c>
      <c r="C20" s="110" t="s">
        <v>126</v>
      </c>
    </row>
    <row r="21" spans="1:3" ht="29">
      <c r="A21" s="153"/>
      <c r="B21" s="36" t="s">
        <v>48</v>
      </c>
      <c r="C21" s="110" t="s">
        <v>158</v>
      </c>
    </row>
    <row r="22" spans="1:3" ht="29">
      <c r="A22" s="153"/>
      <c r="B22" s="36" t="s">
        <v>6</v>
      </c>
      <c r="C22" s="110" t="s">
        <v>159</v>
      </c>
    </row>
    <row r="23" spans="1:3" ht="29">
      <c r="A23" s="153"/>
      <c r="B23" s="36" t="s">
        <v>68</v>
      </c>
      <c r="C23" s="110" t="s">
        <v>160</v>
      </c>
    </row>
    <row r="24" spans="1:3" ht="29">
      <c r="A24" s="153"/>
      <c r="B24" s="36" t="s">
        <v>28</v>
      </c>
      <c r="C24" s="110" t="s">
        <v>161</v>
      </c>
    </row>
    <row r="25" spans="1:3" ht="29">
      <c r="A25" s="153"/>
      <c r="B25" s="36" t="s">
        <v>146</v>
      </c>
      <c r="C25" s="110" t="s">
        <v>162</v>
      </c>
    </row>
    <row r="26" spans="1:3" ht="29.5" thickBot="1">
      <c r="A26" s="154"/>
      <c r="B26" s="114" t="s">
        <v>163</v>
      </c>
      <c r="C26" s="111" t="s">
        <v>122</v>
      </c>
    </row>
    <row r="27" spans="1:3" ht="29.5" thickBot="1">
      <c r="A27" s="102" t="s">
        <v>21</v>
      </c>
      <c r="B27" s="115" t="s">
        <v>50</v>
      </c>
      <c r="C27" s="107" t="s">
        <v>49</v>
      </c>
    </row>
    <row r="28" spans="1:3" ht="15">
      <c r="A28" s="152" t="s">
        <v>12</v>
      </c>
      <c r="B28" s="100" t="s">
        <v>51</v>
      </c>
      <c r="C28" s="101" t="s">
        <v>52</v>
      </c>
    </row>
    <row r="29" spans="1:3" thickBot="1">
      <c r="A29" s="154"/>
      <c r="B29" s="106" t="s">
        <v>22</v>
      </c>
      <c r="C29" s="107" t="s">
        <v>53</v>
      </c>
    </row>
    <row r="30" spans="1:3" ht="15">
      <c r="A30" s="149" t="s">
        <v>61</v>
      </c>
      <c r="B30" s="100" t="s">
        <v>69</v>
      </c>
      <c r="C30" s="101" t="s">
        <v>70</v>
      </c>
    </row>
    <row r="31" spans="1:3" ht="15">
      <c r="A31" s="150"/>
      <c r="B31" s="104" t="s">
        <v>118</v>
      </c>
      <c r="C31" s="103" t="s">
        <v>71</v>
      </c>
    </row>
    <row r="32" spans="1:3" ht="15">
      <c r="A32" s="150"/>
      <c r="B32" s="104" t="s">
        <v>64</v>
      </c>
      <c r="C32" s="103" t="s">
        <v>72</v>
      </c>
    </row>
    <row r="33" spans="1:8" ht="15">
      <c r="A33" s="150"/>
      <c r="B33" s="104" t="s">
        <v>121</v>
      </c>
      <c r="C33" s="103" t="s">
        <v>119</v>
      </c>
    </row>
    <row r="34" spans="1:8" thickBot="1">
      <c r="A34" s="151"/>
      <c r="B34" s="106" t="s">
        <v>41</v>
      </c>
      <c r="C34" s="107" t="s">
        <v>73</v>
      </c>
    </row>
    <row r="35" spans="1:8" ht="15">
      <c r="A35" s="152" t="s">
        <v>13</v>
      </c>
      <c r="B35" s="100" t="s">
        <v>93</v>
      </c>
      <c r="C35" s="101" t="s">
        <v>168</v>
      </c>
    </row>
    <row r="36" spans="1:8" ht="15">
      <c r="A36" s="153"/>
      <c r="B36" s="104" t="s">
        <v>14</v>
      </c>
      <c r="C36" s="103" t="s">
        <v>128</v>
      </c>
    </row>
    <row r="37" spans="1:8" ht="15">
      <c r="A37" s="153"/>
      <c r="B37" s="104" t="s">
        <v>16</v>
      </c>
      <c r="C37" s="103" t="s">
        <v>54</v>
      </c>
    </row>
    <row r="38" spans="1:8" ht="15">
      <c r="A38" s="153"/>
      <c r="B38" s="104" t="s">
        <v>25</v>
      </c>
      <c r="C38" s="103" t="s">
        <v>56</v>
      </c>
    </row>
    <row r="39" spans="1:8" ht="15">
      <c r="A39" s="153"/>
      <c r="B39" s="104" t="s">
        <v>15</v>
      </c>
      <c r="C39" s="103" t="s">
        <v>55</v>
      </c>
    </row>
    <row r="40" spans="1:8" ht="15">
      <c r="A40" s="153"/>
      <c r="B40" s="104" t="s">
        <v>74</v>
      </c>
      <c r="C40" s="103" t="s">
        <v>120</v>
      </c>
    </row>
    <row r="41" spans="1:8" thickBot="1">
      <c r="A41" s="154"/>
      <c r="B41" s="106" t="s">
        <v>17</v>
      </c>
      <c r="C41" s="107" t="s">
        <v>57</v>
      </c>
    </row>
    <row r="48" spans="1:8">
      <c r="A48" s="93"/>
      <c r="B48" s="94"/>
      <c r="C48" s="94"/>
      <c r="D48" s="13"/>
      <c r="E48" s="13"/>
      <c r="F48" s="13"/>
      <c r="G48" s="13"/>
      <c r="H48" s="13"/>
    </row>
    <row r="50" spans="1:8">
      <c r="A50" s="95"/>
      <c r="B50" s="96"/>
      <c r="C50" s="96"/>
      <c r="D50" s="14"/>
      <c r="E50" s="14"/>
      <c r="F50" s="14"/>
      <c r="G50" s="14"/>
      <c r="H50" s="14"/>
    </row>
    <row r="57" spans="1:8">
      <c r="A57" s="95"/>
      <c r="B57" s="96"/>
      <c r="C57" s="96"/>
      <c r="D57" s="14"/>
      <c r="E57" s="14"/>
      <c r="F57" s="14"/>
      <c r="G57" s="14"/>
      <c r="H57" s="14"/>
    </row>
  </sheetData>
  <mergeCells count="10">
    <mergeCell ref="A30:A34"/>
    <mergeCell ref="A35:A41"/>
    <mergeCell ref="A14:A18"/>
    <mergeCell ref="A3:C3"/>
    <mergeCell ref="A1:C1"/>
    <mergeCell ref="A6:A8"/>
    <mergeCell ref="A9:A13"/>
    <mergeCell ref="A19:A26"/>
    <mergeCell ref="A28:A29"/>
    <mergeCell ref="A5:B5"/>
  </mergeCells>
  <phoneticPr fontId="8" type="noConversion"/>
  <pageMargins left="0.7" right="1.5096618357487922E-2"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7189212102CA4FA7157939FB7F4C8C" ma:contentTypeVersion="13" ma:contentTypeDescription="Create a new document." ma:contentTypeScope="" ma:versionID="5e5a9310ffe10b3639336f3a0499821c">
  <xsd:schema xmlns:xsd="http://www.w3.org/2001/XMLSchema" xmlns:xs="http://www.w3.org/2001/XMLSchema" xmlns:p="http://schemas.microsoft.com/office/2006/metadata/properties" xmlns:ns2="d36aa25b-0edb-4f0c-91fa-03ec3a21bdb0" xmlns:ns3="afabac0e-24d1-4c47-b509-2efec3424fd7" targetNamespace="http://schemas.microsoft.com/office/2006/metadata/properties" ma:root="true" ma:fieldsID="e0402ae4138571c4e413415a5e046b53" ns2:_="" ns3:_="">
    <xsd:import namespace="d36aa25b-0edb-4f0c-91fa-03ec3a21bdb0"/>
    <xsd:import namespace="afabac0e-24d1-4c47-b509-2efec3424f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6aa25b-0edb-4f0c-91fa-03ec3a21bd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f7d601b-2b93-4202-89ad-d3245286087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abac0e-24d1-4c47-b509-2efec3424fd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5ef1fe7-cf72-41f6-b24f-abc11c70a6a4}" ma:internalName="TaxCatchAll" ma:showField="CatchAllData" ma:web="afabac0e-24d1-4c47-b509-2efec3424f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16E5CC-1BA2-435B-A5FB-767E6721254E}"/>
</file>

<file path=customXml/itemProps2.xml><?xml version="1.0" encoding="utf-8"?>
<ds:datastoreItem xmlns:ds="http://schemas.openxmlformats.org/officeDocument/2006/customXml" ds:itemID="{68CB6958-D7ED-4B2C-81D4-FEA99DE6ADB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Service Charge Budget</vt:lpstr>
      <vt:lpstr>Budget</vt:lpstr>
      <vt:lpstr>Apportion Schedule</vt:lpstr>
      <vt:lpstr>Notes</vt:lpstr>
      <vt:lpstr>'Apportion Schedule'!Print_Area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Rowan Moore</cp:lastModifiedBy>
  <cp:lastPrinted>2020-04-21T20:34:32Z</cp:lastPrinted>
  <dcterms:created xsi:type="dcterms:W3CDTF">2017-12-14T14:40:00Z</dcterms:created>
  <dcterms:modified xsi:type="dcterms:W3CDTF">2023-10-05T14:15:17Z</dcterms:modified>
</cp:coreProperties>
</file>