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ewscouk.sharepoint.com/sites/ViewsShared/Documents/General documents/Live Projects/009. Burnage/Development/Consultants/Agronomist/Reports/"/>
    </mc:Choice>
  </mc:AlternateContent>
  <xr:revisionPtr revIDLastSave="84" documentId="8_{310A1F80-D094-453E-9742-E6FC1614D958}" xr6:coauthVersionLast="47" xr6:coauthVersionMax="47" xr10:uidLastSave="{B472CF55-44DD-4E81-B63C-81E9C2328232}"/>
  <bookViews>
    <workbookView xWindow="-110" yWindow="-110" windowWidth="19420" windowHeight="10300" xr2:uid="{54E5F424-7486-4533-A5ED-AC4A6723F786}"/>
  </bookViews>
  <sheets>
    <sheet name="Summary" sheetId="4" r:id="rId1"/>
    <sheet name="Maintenance costs" sheetId="2" r:id="rId2"/>
    <sheet name="Design and planning " sheetId="3" r:id="rId3"/>
    <sheet name="Capital Costs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4" l="1"/>
  <c r="F6" i="4" l="1"/>
  <c r="H6" i="4" s="1"/>
  <c r="J6" i="4" s="1"/>
  <c r="M36" i="5"/>
  <c r="I28" i="2"/>
  <c r="I26" i="2"/>
  <c r="E17" i="4"/>
  <c r="F17" i="4" s="1"/>
  <c r="H17" i="4" s="1"/>
  <c r="F8" i="4"/>
  <c r="D25" i="3"/>
  <c r="G24" i="2"/>
  <c r="G17" i="2"/>
  <c r="G22" i="2"/>
  <c r="G21" i="2"/>
  <c r="H21" i="2" s="1"/>
  <c r="I21" i="2" s="1"/>
  <c r="G20" i="2"/>
  <c r="H20" i="2" s="1"/>
  <c r="G16" i="2"/>
  <c r="G15" i="2"/>
  <c r="G14" i="2"/>
  <c r="H14" i="2" s="1"/>
  <c r="I14" i="2" s="1"/>
  <c r="G13" i="2"/>
  <c r="H12" i="2"/>
  <c r="I12" i="2" s="1"/>
  <c r="G12" i="2"/>
  <c r="G10" i="2"/>
  <c r="G9" i="2"/>
  <c r="G8" i="2"/>
  <c r="H8" i="2" s="1"/>
  <c r="I8" i="2" s="1"/>
  <c r="G7" i="2"/>
  <c r="F10" i="4" l="1"/>
  <c r="F12" i="4" s="1"/>
  <c r="J12" i="4" s="1"/>
  <c r="J17" i="4"/>
  <c r="H8" i="4"/>
  <c r="J8" i="4" s="1"/>
  <c r="J10" i="4" s="1"/>
  <c r="J14" i="4" s="1"/>
  <c r="H7" i="2"/>
  <c r="I7" i="2" s="1"/>
  <c r="H16" i="2"/>
  <c r="I16" i="2" s="1"/>
  <c r="I20" i="2"/>
  <c r="I22" i="2"/>
  <c r="H15" i="2"/>
  <c r="I15" i="2" s="1"/>
  <c r="H9" i="2"/>
  <c r="I9" i="2" s="1"/>
  <c r="H13" i="2"/>
  <c r="I13" i="2" s="1"/>
  <c r="H10" i="2"/>
  <c r="I10" i="2" s="1"/>
  <c r="J19" i="4" l="1"/>
  <c r="F14" i="4"/>
  <c r="F19" i="4" s="1"/>
  <c r="H10" i="4"/>
  <c r="H14" i="4" s="1"/>
  <c r="H19" i="4" s="1"/>
  <c r="I17" i="2"/>
  <c r="I24" i="2" s="1"/>
</calcChain>
</file>

<file path=xl/sharedStrings.xml><?xml version="1.0" encoding="utf-8"?>
<sst xmlns="http://schemas.openxmlformats.org/spreadsheetml/2006/main" count="61" uniqueCount="54">
  <si>
    <t xml:space="preserve">Square  </t>
  </si>
  <si>
    <r>
      <t xml:space="preserve">Pre-season rolling - </t>
    </r>
    <r>
      <rPr>
        <sz val="11"/>
        <color rgb="FF0070C0"/>
        <rFont val="Aptos"/>
        <family val="2"/>
      </rPr>
      <t>£1,200.00 + VAT</t>
    </r>
  </si>
  <si>
    <r>
      <t xml:space="preserve">Pre-season top dressing with loam </t>
    </r>
    <r>
      <rPr>
        <sz val="11"/>
        <color rgb="FF0070C0"/>
        <rFont val="Aptos"/>
        <family val="2"/>
      </rPr>
      <t>£600.00 + VAT</t>
    </r>
  </si>
  <si>
    <r>
      <t xml:space="preserve">Mowing to 18mm twice a week </t>
    </r>
    <r>
      <rPr>
        <sz val="11"/>
        <color rgb="FF0070C0"/>
        <rFont val="Aptos"/>
        <family val="2"/>
      </rPr>
      <t>£60.00 p/cut + VAT</t>
    </r>
  </si>
  <si>
    <t xml:space="preserve">3 fertiliser applications – </t>
  </si>
  <si>
    <r>
      <t xml:space="preserve">4-6-8 +fe </t>
    </r>
    <r>
      <rPr>
        <sz val="11"/>
        <color rgb="FF0070C0"/>
        <rFont val="Aptos"/>
        <family val="2"/>
      </rPr>
      <t>£120.00 + VAT</t>
    </r>
  </si>
  <si>
    <r>
      <t xml:space="preserve">8-0-0 </t>
    </r>
    <r>
      <rPr>
        <sz val="11"/>
        <color rgb="FF0070C0"/>
        <rFont val="Aptos"/>
        <family val="2"/>
      </rPr>
      <t>£120.00 + VAT</t>
    </r>
  </si>
  <si>
    <r>
      <t xml:space="preserve">4-6-8 </t>
    </r>
    <r>
      <rPr>
        <sz val="11"/>
        <color rgb="FF0070C0"/>
        <rFont val="Aptos"/>
        <family val="2"/>
      </rPr>
      <t>£120.00 + VAT</t>
    </r>
  </si>
  <si>
    <r>
      <t xml:space="preserve">Provisional – mid season topdress if surface levels need addressing </t>
    </r>
    <r>
      <rPr>
        <sz val="11"/>
        <color rgb="FF0070C0"/>
        <rFont val="Aptos"/>
        <family val="2"/>
      </rPr>
      <t>£600.00 + VAT</t>
    </r>
  </si>
  <si>
    <r>
      <t xml:space="preserve">End of season renovation – topdress with loam, scarify, overseed, aeration and selective herbicide treatment </t>
    </r>
    <r>
      <rPr>
        <sz val="11"/>
        <color rgb="FF0070C0"/>
        <rFont val="Aptos"/>
        <family val="2"/>
      </rPr>
      <t>£3,500.00 + VAT</t>
    </r>
  </si>
  <si>
    <t xml:space="preserve">Outfield </t>
  </si>
  <si>
    <r>
      <t xml:space="preserve">2 slow-release fertiliser applications </t>
    </r>
    <r>
      <rPr>
        <sz val="11"/>
        <color rgb="FF0070C0"/>
        <rFont val="Aptos"/>
        <family val="2"/>
      </rPr>
      <t>£1,200.00 + VAT</t>
    </r>
  </si>
  <si>
    <r>
      <t xml:space="preserve">End of season renovation – aeration and topdress with sand </t>
    </r>
    <r>
      <rPr>
        <sz val="11"/>
        <color rgb="FF0070C0"/>
        <rFont val="Aptos"/>
        <family val="2"/>
      </rPr>
      <t>£5,500.00 + VAT</t>
    </r>
  </si>
  <si>
    <t xml:space="preserve">vat </t>
  </si>
  <si>
    <t>total</t>
  </si>
  <si>
    <t xml:space="preserve">cost </t>
  </si>
  <si>
    <t>number</t>
  </si>
  <si>
    <t>notes</t>
  </si>
  <si>
    <t xml:space="preserve">Cringle Cricket Ground - maintenance costs </t>
  </si>
  <si>
    <t>subtotal</t>
  </si>
  <si>
    <t>Total</t>
  </si>
  <si>
    <t xml:space="preserve">unit cost </t>
  </si>
  <si>
    <t>28 weeks - 2 cuts per week</t>
  </si>
  <si>
    <t>Mowing - off season</t>
  </si>
  <si>
    <t>12 weeks - -1 cut per week</t>
  </si>
  <si>
    <t>Cringle Playing Fields - Cricket Pitch - Design &amp; Planning Fees</t>
  </si>
  <si>
    <t>Role</t>
  </si>
  <si>
    <t xml:space="preserve">fees ex vat </t>
  </si>
  <si>
    <t xml:space="preserve">Planning Consultant </t>
  </si>
  <si>
    <t xml:space="preserve">Architect </t>
  </si>
  <si>
    <t xml:space="preserve">Site location plan and site layout </t>
  </si>
  <si>
    <t>Ecology / BNG Reporting - baseline and scheme scoring</t>
  </si>
  <si>
    <t>Highway technical Note</t>
  </si>
  <si>
    <t>High level note, focusing on access by public transport</t>
  </si>
  <si>
    <t xml:space="preserve">Contamination Reporting - Phase 1 </t>
  </si>
  <si>
    <t>Detailed design of the cricket field and square</t>
  </si>
  <si>
    <t>STRI</t>
  </si>
  <si>
    <t xml:space="preserve">Construction Monitoring </t>
  </si>
  <si>
    <t>Planning application fee</t>
  </si>
  <si>
    <t xml:space="preserve">Capital Costs </t>
  </si>
  <si>
    <t>Design &amp; Planning Costs</t>
  </si>
  <si>
    <t>sub total</t>
  </si>
  <si>
    <t xml:space="preserve">Annual Maintenance costs </t>
  </si>
  <si>
    <t xml:space="preserve">Mcr Active - Management Fee -
13.5% of capital works and planning </t>
  </si>
  <si>
    <t xml:space="preserve">all costs ex vat </t>
  </si>
  <si>
    <t>years</t>
  </si>
  <si>
    <t xml:space="preserve">Total costs to deliver </t>
  </si>
  <si>
    <t>STRI fee</t>
  </si>
  <si>
    <t>Burnage CC - sports mitigation costs &amp; maintenance</t>
  </si>
  <si>
    <t xml:space="preserve">5 Years - Managament &amp; Maintenance </t>
  </si>
  <si>
    <t xml:space="preserve">10 Years - Managament &amp; Maintenance </t>
  </si>
  <si>
    <t>Access Irigation system</t>
  </si>
  <si>
    <t>costs ex vat</t>
  </si>
  <si>
    <t>Total costs to deliver - Plus 5 years Management &amp; 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</si>
</sst>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"/>
    <numFmt numFmtId="165" formatCode="0.0%"/>
  </numFmts>
  <fonts count="8">
    <font>
      <sz val="11"/>
      <color theme="1"/>
      <name val="Aptos Narrow"/>
      <family val="2"/>
      <scheme val="minor"/>
    </font>
    <font>
      <b/>
      <u/>
      <sz val="11"/>
      <color theme="1"/>
      <name val="Aptos"/>
      <family val="2"/>
    </font>
    <font>
      <sz val="11"/>
      <color theme="1"/>
      <name val="Aptos"/>
      <family val="2"/>
    </font>
    <font>
      <sz val="11"/>
      <color rgb="FF0070C0"/>
      <name val="Aptos"/>
      <family val="2"/>
    </font>
    <font>
      <sz val="22"/>
      <color theme="1"/>
      <name val="Aptos Narrow"/>
      <family val="2"/>
      <scheme val="minor"/>
    </font>
    <font>
      <sz val="14"/>
      <color theme="1"/>
      <name val="Atlanta"/>
    </font>
    <font>
      <sz val="10"/>
      <color theme="1"/>
      <name val="Atlanta"/>
    </font>
    <font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 inden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2" borderId="1" xfId="0" applyFill="1" applyBorder="1"/>
    <xf numFmtId="0" fontId="4" fillId="2" borderId="1" xfId="0" applyFont="1" applyFill="1" applyBorder="1"/>
    <xf numFmtId="16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 indent="1"/>
    </xf>
    <xf numFmtId="0" fontId="0" fillId="2" borderId="1" xfId="0" applyFill="1" applyBorder="1" applyAlignment="1">
      <alignment horizontal="center"/>
    </xf>
    <xf numFmtId="0" fontId="5" fillId="2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horizontal="left" vertical="center" indent="6"/>
    </xf>
    <xf numFmtId="0" fontId="6" fillId="0" borderId="0" xfId="0" applyFont="1" applyAlignment="1">
      <alignment horizontal="left" vertical="center" indent="6"/>
    </xf>
    <xf numFmtId="0" fontId="6" fillId="0" borderId="3" xfId="0" applyFont="1" applyBorder="1" applyAlignment="1">
      <alignment vertical="center"/>
    </xf>
    <xf numFmtId="164" fontId="0" fillId="0" borderId="3" xfId="0" applyNumberFormat="1" applyBorder="1" applyAlignment="1">
      <alignment horizontal="center"/>
    </xf>
    <xf numFmtId="0" fontId="0" fillId="0" borderId="3" xfId="0" applyBorder="1"/>
    <xf numFmtId="164" fontId="0" fillId="0" borderId="0" xfId="0" applyNumberFormat="1" applyAlignment="1">
      <alignment horizontal="center"/>
    </xf>
    <xf numFmtId="0" fontId="7" fillId="2" borderId="1" xfId="0" applyFont="1" applyFill="1" applyBorder="1"/>
    <xf numFmtId="0" fontId="0" fillId="0" borderId="0" xfId="0" applyAlignment="1">
      <alignment horizontal="right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vertical="center" wrapText="1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164" fontId="0" fillId="0" borderId="3" xfId="0" applyNumberFormat="1" applyBorder="1"/>
    <xf numFmtId="0" fontId="0" fillId="0" borderId="2" xfId="0" applyBorder="1"/>
    <xf numFmtId="0" fontId="0" fillId="0" borderId="2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164" fontId="0" fillId="0" borderId="6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0" fontId="0" fillId="0" borderId="7" xfId="0" applyBorder="1"/>
    <xf numFmtId="0" fontId="0" fillId="3" borderId="4" xfId="0" applyFill="1" applyBorder="1" applyAlignment="1">
      <alignment horizontal="center"/>
    </xf>
    <xf numFmtId="0" fontId="0" fillId="3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0</xdr:rowOff>
    </xdr:from>
    <xdr:to>
      <xdr:col>11</xdr:col>
      <xdr:colOff>579120</xdr:colOff>
      <xdr:row>30</xdr:row>
      <xdr:rowOff>118997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DBF070-65B7-3EDB-0788-49D8CA29D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0"/>
          <a:ext cx="7056120" cy="5605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C10D7-9D27-4EAC-9AB7-8B25BEBB1A21}">
  <dimension ref="C2:L25"/>
  <sheetViews>
    <sheetView tabSelected="1" topLeftCell="A6" workbookViewId="0">
      <selection activeCell="L12" sqref="L12"/>
    </sheetView>
  </sheetViews>
  <sheetFormatPr defaultRowHeight="14.5"/>
  <cols>
    <col min="4" max="4" width="36.6328125" customWidth="1"/>
    <col min="5" max="5" width="10.81640625" customWidth="1"/>
    <col min="6" max="6" width="14.81640625" style="6" customWidth="1"/>
    <col min="7" max="7" width="2.6328125" customWidth="1"/>
    <col min="8" max="8" width="8.90625" style="6" bestFit="1" customWidth="1"/>
    <col min="9" max="9" width="2.6328125" customWidth="1"/>
    <col min="10" max="10" width="14.81640625" style="6" customWidth="1"/>
    <col min="11" max="11" width="4.6328125" customWidth="1"/>
    <col min="12" max="12" width="6.6328125" customWidth="1"/>
    <col min="13" max="13" width="2.6328125" customWidth="1"/>
  </cols>
  <sheetData>
    <row r="2" spans="3:12" ht="21">
      <c r="C2" s="25" t="s">
        <v>48</v>
      </c>
      <c r="D2" s="25"/>
      <c r="E2" s="9"/>
      <c r="F2" s="16"/>
      <c r="G2" s="16"/>
      <c r="H2" s="16"/>
      <c r="I2" s="16"/>
      <c r="J2" s="16"/>
      <c r="K2" s="16"/>
      <c r="L2" s="16"/>
    </row>
    <row r="3" spans="3:12">
      <c r="F3" s="30"/>
      <c r="J3" s="30"/>
    </row>
    <row r="4" spans="3:12">
      <c r="F4" s="30" t="s">
        <v>44</v>
      </c>
      <c r="H4" s="6" t="s">
        <v>13</v>
      </c>
      <c r="J4" s="30" t="s">
        <v>20</v>
      </c>
    </row>
    <row r="5" spans="3:12">
      <c r="F5" s="30"/>
      <c r="J5" s="30"/>
    </row>
    <row r="6" spans="3:12">
      <c r="D6" t="s">
        <v>39</v>
      </c>
      <c r="F6" s="24">
        <f>'Capital Costs'!M36</f>
        <v>67300</v>
      </c>
      <c r="H6" s="24">
        <f>F6*0.2</f>
        <v>13460</v>
      </c>
      <c r="J6" s="24">
        <f>F6+H6</f>
        <v>80760</v>
      </c>
    </row>
    <row r="7" spans="3:12">
      <c r="F7" s="24"/>
      <c r="J7" s="24"/>
    </row>
    <row r="8" spans="3:12">
      <c r="D8" t="s">
        <v>40</v>
      </c>
      <c r="F8" s="24">
        <f>'Design and planning '!D25</f>
        <v>21855</v>
      </c>
      <c r="H8" s="24">
        <f>F8*0.2</f>
        <v>4371</v>
      </c>
      <c r="J8" s="24">
        <f>F8+H8</f>
        <v>26226</v>
      </c>
    </row>
    <row r="9" spans="3:12">
      <c r="F9" s="24"/>
      <c r="J9" s="24"/>
    </row>
    <row r="10" spans="3:12">
      <c r="D10" s="26" t="s">
        <v>41</v>
      </c>
      <c r="E10" s="6"/>
      <c r="F10" s="27">
        <f>SUM(F6:F9)</f>
        <v>89155</v>
      </c>
      <c r="H10" s="27">
        <f>SUM(H6:H9)</f>
        <v>17831</v>
      </c>
      <c r="J10" s="27">
        <f>SUM(J6:J9)</f>
        <v>106986</v>
      </c>
    </row>
    <row r="11" spans="3:12">
      <c r="D11" s="26"/>
      <c r="E11" s="6"/>
      <c r="F11" s="24"/>
      <c r="J11" s="24"/>
    </row>
    <row r="12" spans="3:12" s="1" customFormat="1" ht="29">
      <c r="D12" s="28" t="s">
        <v>43</v>
      </c>
      <c r="E12" s="29">
        <v>0.13500000000000001</v>
      </c>
      <c r="F12" s="8">
        <f>F10*E12</f>
        <v>12035.925000000001</v>
      </c>
      <c r="H12" s="8">
        <f>F12*0.2</f>
        <v>2407.1850000000004</v>
      </c>
      <c r="J12" s="8">
        <f>F12+H12</f>
        <v>14443.11</v>
      </c>
    </row>
    <row r="13" spans="3:12" s="1" customFormat="1">
      <c r="D13" s="28"/>
      <c r="E13" s="29"/>
      <c r="F13" s="8"/>
      <c r="H13" s="7"/>
      <c r="J13" s="8"/>
    </row>
    <row r="14" spans="3:12">
      <c r="D14" s="26"/>
      <c r="E14" s="26" t="s">
        <v>46</v>
      </c>
      <c r="F14" s="22">
        <f>SUM(F10:F12)</f>
        <v>101190.925</v>
      </c>
      <c r="H14" s="22">
        <f>SUM(H10:H12)</f>
        <v>20238.185000000001</v>
      </c>
      <c r="J14" s="22">
        <f>SUM(J10:J12)</f>
        <v>121429.11</v>
      </c>
    </row>
    <row r="15" spans="3:12">
      <c r="E15" s="6"/>
    </row>
    <row r="16" spans="3:12">
      <c r="E16" s="6"/>
    </row>
    <row r="17" spans="4:12">
      <c r="D17" t="s">
        <v>42</v>
      </c>
      <c r="E17" s="24">
        <f>'Maintenance costs'!G24</f>
        <v>17040</v>
      </c>
      <c r="F17" s="24">
        <f>E17*K17</f>
        <v>85200</v>
      </c>
      <c r="H17" s="24">
        <f>F17*0.2</f>
        <v>17040</v>
      </c>
      <c r="I17" s="6"/>
      <c r="J17" s="24">
        <f>F17+H17</f>
        <v>102240</v>
      </c>
      <c r="K17" s="40">
        <v>5</v>
      </c>
      <c r="L17" s="41" t="s">
        <v>45</v>
      </c>
    </row>
    <row r="18" spans="4:12">
      <c r="E18" s="6"/>
    </row>
    <row r="19" spans="4:12">
      <c r="D19" s="26"/>
      <c r="E19" s="26" t="s">
        <v>53</v>
      </c>
      <c r="F19" s="22">
        <f>SUM(F14:F17)</f>
        <v>186390.92499999999</v>
      </c>
      <c r="H19" s="22">
        <f>SUM(H14:H17)</f>
        <v>37278.184999999998</v>
      </c>
      <c r="J19" s="22">
        <f>SUM(J14:J17)</f>
        <v>223669.11</v>
      </c>
    </row>
    <row r="20" spans="4:12">
      <c r="E20" s="6"/>
    </row>
    <row r="21" spans="4:12">
      <c r="F21"/>
      <c r="J21"/>
    </row>
    <row r="22" spans="4:12">
      <c r="F22"/>
      <c r="J22"/>
    </row>
    <row r="23" spans="4:12">
      <c r="F23"/>
      <c r="J23"/>
    </row>
    <row r="24" spans="4:12">
      <c r="F24"/>
      <c r="J24"/>
    </row>
    <row r="25" spans="4:12">
      <c r="F25"/>
      <c r="J2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B43DB-3D46-460B-B87E-FAF990B8D173}">
  <dimension ref="D3:J28"/>
  <sheetViews>
    <sheetView topLeftCell="A9" workbookViewId="0">
      <selection activeCell="J25" sqref="J25"/>
    </sheetView>
  </sheetViews>
  <sheetFormatPr defaultRowHeight="14.5"/>
  <cols>
    <col min="4" max="4" width="64.453125" customWidth="1"/>
    <col min="5" max="5" width="9.08984375" bestFit="1" customWidth="1"/>
    <col min="7" max="8" width="9.08984375" style="6" bestFit="1" customWidth="1"/>
    <col min="9" max="9" width="10.08984375" style="6" bestFit="1" customWidth="1"/>
    <col min="10" max="10" width="24" style="6" customWidth="1"/>
  </cols>
  <sheetData>
    <row r="3" spans="4:10" ht="28.5">
      <c r="D3" s="10" t="s">
        <v>18</v>
      </c>
      <c r="E3" s="9"/>
      <c r="F3" s="9"/>
      <c r="G3" s="16"/>
      <c r="H3" s="16"/>
      <c r="I3" s="16"/>
      <c r="J3" s="16"/>
    </row>
    <row r="5" spans="4:10">
      <c r="E5" s="12" t="s">
        <v>21</v>
      </c>
      <c r="F5" s="12" t="s">
        <v>16</v>
      </c>
      <c r="G5" s="12" t="s">
        <v>15</v>
      </c>
      <c r="H5" s="12" t="s">
        <v>13</v>
      </c>
      <c r="I5" s="12" t="s">
        <v>14</v>
      </c>
      <c r="J5" s="12" t="s">
        <v>17</v>
      </c>
    </row>
    <row r="6" spans="4:10">
      <c r="D6" s="2" t="s">
        <v>0</v>
      </c>
      <c r="E6" s="6"/>
    </row>
    <row r="7" spans="4:10">
      <c r="D7" s="3" t="s">
        <v>1</v>
      </c>
      <c r="E7" s="8">
        <v>1200</v>
      </c>
      <c r="F7" s="7">
        <v>1</v>
      </c>
      <c r="G7" s="8">
        <f>E7*F7</f>
        <v>1200</v>
      </c>
      <c r="H7" s="8">
        <f>G7*0.2</f>
        <v>240</v>
      </c>
      <c r="I7" s="8">
        <f>G7+H7</f>
        <v>1440</v>
      </c>
    </row>
    <row r="8" spans="4:10">
      <c r="D8" s="3" t="s">
        <v>2</v>
      </c>
      <c r="E8" s="8">
        <v>600</v>
      </c>
      <c r="F8" s="7">
        <v>1</v>
      </c>
      <c r="G8" s="8">
        <f t="shared" ref="G8:G21" si="0">E8*F8</f>
        <v>600</v>
      </c>
      <c r="H8" s="8">
        <f t="shared" ref="H8:H21" si="1">G8*0.2</f>
        <v>120</v>
      </c>
      <c r="I8" s="8">
        <f t="shared" ref="I8:I21" si="2">G8+H8</f>
        <v>720</v>
      </c>
    </row>
    <row r="9" spans="4:10">
      <c r="D9" s="3" t="s">
        <v>3</v>
      </c>
      <c r="E9" s="8">
        <v>60</v>
      </c>
      <c r="F9" s="7">
        <v>56</v>
      </c>
      <c r="G9" s="8">
        <f t="shared" si="0"/>
        <v>3360</v>
      </c>
      <c r="H9" s="8">
        <f t="shared" si="1"/>
        <v>672</v>
      </c>
      <c r="I9" s="8">
        <f t="shared" si="2"/>
        <v>4032</v>
      </c>
      <c r="J9" s="6" t="s">
        <v>22</v>
      </c>
    </row>
    <row r="10" spans="4:10">
      <c r="D10" s="3" t="s">
        <v>23</v>
      </c>
      <c r="E10" s="8">
        <v>60</v>
      </c>
      <c r="F10" s="7">
        <v>12</v>
      </c>
      <c r="G10" s="8">
        <f t="shared" si="0"/>
        <v>720</v>
      </c>
      <c r="H10" s="8">
        <f t="shared" si="1"/>
        <v>144</v>
      </c>
      <c r="I10" s="8">
        <f t="shared" si="2"/>
        <v>864</v>
      </c>
      <c r="J10" s="6" t="s">
        <v>24</v>
      </c>
    </row>
    <row r="11" spans="4:10">
      <c r="D11" s="3" t="s">
        <v>4</v>
      </c>
      <c r="E11" s="8"/>
      <c r="F11" s="7"/>
      <c r="G11" s="8"/>
      <c r="H11" s="8"/>
      <c r="I11" s="8"/>
    </row>
    <row r="12" spans="4:10">
      <c r="D12" s="3" t="s">
        <v>5</v>
      </c>
      <c r="E12" s="8">
        <v>120</v>
      </c>
      <c r="F12" s="7">
        <v>1</v>
      </c>
      <c r="G12" s="8">
        <f t="shared" si="0"/>
        <v>120</v>
      </c>
      <c r="H12" s="8">
        <f t="shared" si="1"/>
        <v>24</v>
      </c>
      <c r="I12" s="8">
        <f t="shared" si="2"/>
        <v>144</v>
      </c>
    </row>
    <row r="13" spans="4:10">
      <c r="D13" s="3" t="s">
        <v>6</v>
      </c>
      <c r="E13" s="8">
        <v>120</v>
      </c>
      <c r="F13" s="7">
        <v>1</v>
      </c>
      <c r="G13" s="8">
        <f t="shared" si="0"/>
        <v>120</v>
      </c>
      <c r="H13" s="8">
        <f t="shared" si="1"/>
        <v>24</v>
      </c>
      <c r="I13" s="8">
        <f t="shared" si="2"/>
        <v>144</v>
      </c>
    </row>
    <row r="14" spans="4:10">
      <c r="D14" s="3" t="s">
        <v>7</v>
      </c>
      <c r="E14" s="8">
        <v>120</v>
      </c>
      <c r="F14" s="7">
        <v>1</v>
      </c>
      <c r="G14" s="8">
        <f t="shared" si="0"/>
        <v>120</v>
      </c>
      <c r="H14" s="8">
        <f t="shared" si="1"/>
        <v>24</v>
      </c>
      <c r="I14" s="8">
        <f t="shared" si="2"/>
        <v>144</v>
      </c>
    </row>
    <row r="15" spans="4:10" ht="29">
      <c r="D15" s="5" t="s">
        <v>8</v>
      </c>
      <c r="E15" s="8">
        <v>600</v>
      </c>
      <c r="F15" s="7">
        <v>1</v>
      </c>
      <c r="G15" s="8">
        <f t="shared" si="0"/>
        <v>600</v>
      </c>
      <c r="H15" s="8">
        <f t="shared" si="1"/>
        <v>120</v>
      </c>
      <c r="I15" s="8">
        <f t="shared" si="2"/>
        <v>720</v>
      </c>
    </row>
    <row r="16" spans="4:10" ht="29">
      <c r="D16" s="5" t="s">
        <v>9</v>
      </c>
      <c r="E16" s="8">
        <v>3500</v>
      </c>
      <c r="F16" s="7">
        <v>1</v>
      </c>
      <c r="G16" s="8">
        <f t="shared" si="0"/>
        <v>3500</v>
      </c>
      <c r="H16" s="8">
        <f t="shared" si="1"/>
        <v>700</v>
      </c>
      <c r="I16" s="8">
        <f t="shared" si="2"/>
        <v>4200</v>
      </c>
    </row>
    <row r="17" spans="4:9">
      <c r="D17" s="14" t="s">
        <v>19</v>
      </c>
      <c r="E17" s="8"/>
      <c r="F17" s="7"/>
      <c r="G17" s="11">
        <f>SUM(G7:G16)</f>
        <v>10340</v>
      </c>
      <c r="H17" s="8"/>
      <c r="I17" s="11">
        <f>SUM(I7:I16)</f>
        <v>12408</v>
      </c>
    </row>
    <row r="18" spans="4:9">
      <c r="D18" s="4"/>
      <c r="E18" s="8"/>
      <c r="F18" s="7"/>
      <c r="G18" s="8"/>
      <c r="H18" s="8"/>
      <c r="I18" s="8"/>
    </row>
    <row r="19" spans="4:9">
      <c r="D19" s="2" t="s">
        <v>10</v>
      </c>
      <c r="E19" s="8"/>
      <c r="F19" s="7"/>
      <c r="G19" s="8"/>
      <c r="H19" s="8"/>
      <c r="I19" s="8"/>
    </row>
    <row r="20" spans="4:9">
      <c r="D20" s="3" t="s">
        <v>11</v>
      </c>
      <c r="E20" s="8">
        <v>600</v>
      </c>
      <c r="F20" s="7">
        <v>2</v>
      </c>
      <c r="G20" s="8">
        <f t="shared" si="0"/>
        <v>1200</v>
      </c>
      <c r="H20" s="8">
        <f t="shared" si="1"/>
        <v>240</v>
      </c>
      <c r="I20" s="8">
        <f t="shared" si="2"/>
        <v>1440</v>
      </c>
    </row>
    <row r="21" spans="4:9">
      <c r="D21" s="3" t="s">
        <v>12</v>
      </c>
      <c r="E21" s="8">
        <v>5500</v>
      </c>
      <c r="F21" s="7">
        <v>1</v>
      </c>
      <c r="G21" s="8">
        <f t="shared" si="0"/>
        <v>5500</v>
      </c>
      <c r="H21" s="8">
        <f t="shared" si="1"/>
        <v>1100</v>
      </c>
      <c r="I21" s="8">
        <f t="shared" si="2"/>
        <v>6600</v>
      </c>
    </row>
    <row r="22" spans="4:9">
      <c r="D22" s="14" t="s">
        <v>19</v>
      </c>
      <c r="E22" s="8"/>
      <c r="F22" s="7"/>
      <c r="G22" s="11">
        <f>SUM(G20:G21)</f>
        <v>6700</v>
      </c>
      <c r="H22" s="8"/>
      <c r="I22" s="11">
        <f>SUM(I20:I21)</f>
        <v>8040</v>
      </c>
    </row>
    <row r="23" spans="4:9">
      <c r="E23" s="8"/>
      <c r="F23" s="7"/>
      <c r="G23" s="8"/>
      <c r="H23" s="8"/>
      <c r="I23" s="8"/>
    </row>
    <row r="24" spans="4:9">
      <c r="D24" s="15" t="s">
        <v>20</v>
      </c>
      <c r="E24" s="7"/>
      <c r="F24" s="1"/>
      <c r="G24" s="8">
        <f>G22+G17</f>
        <v>17040</v>
      </c>
      <c r="H24" s="7"/>
      <c r="I24" s="8">
        <f>I22+I17</f>
        <v>20448</v>
      </c>
    </row>
    <row r="26" spans="4:9">
      <c r="D26" s="26"/>
      <c r="E26" s="35" t="s">
        <v>49</v>
      </c>
      <c r="F26" s="32"/>
      <c r="G26" s="33"/>
      <c r="H26" s="33"/>
      <c r="I26" s="34">
        <f>I24*5</f>
        <v>102240</v>
      </c>
    </row>
    <row r="28" spans="4:9">
      <c r="E28" s="35" t="s">
        <v>50</v>
      </c>
      <c r="F28" s="32"/>
      <c r="G28" s="33"/>
      <c r="H28" s="33"/>
      <c r="I28" s="34">
        <f>I24*10</f>
        <v>204480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D3BF6-9775-46AB-B7F6-0D15C301D969}">
  <dimension ref="B5:E25"/>
  <sheetViews>
    <sheetView topLeftCell="A3" workbookViewId="0">
      <selection activeCell="E24" sqref="E24"/>
    </sheetView>
  </sheetViews>
  <sheetFormatPr defaultRowHeight="14.5"/>
  <cols>
    <col min="2" max="2" width="50.81640625" customWidth="1"/>
    <col min="3" max="3" width="7.81640625" style="6" customWidth="1"/>
    <col min="4" max="4" width="13.36328125" style="6" customWidth="1"/>
    <col min="5" max="5" width="46.453125" customWidth="1"/>
  </cols>
  <sheetData>
    <row r="5" spans="2:5" ht="17.5">
      <c r="B5" s="17" t="s">
        <v>25</v>
      </c>
      <c r="C5" s="16"/>
      <c r="D5" s="16"/>
      <c r="E5" s="16"/>
    </row>
    <row r="6" spans="2:5">
      <c r="B6" s="18"/>
    </row>
    <row r="7" spans="2:5">
      <c r="B7" s="19" t="s">
        <v>26</v>
      </c>
      <c r="C7" s="12"/>
      <c r="D7" s="12" t="s">
        <v>27</v>
      </c>
      <c r="E7" s="12" t="s">
        <v>17</v>
      </c>
    </row>
    <row r="8" spans="2:5">
      <c r="B8" s="20"/>
    </row>
    <row r="9" spans="2:5">
      <c r="B9" s="21" t="s">
        <v>28</v>
      </c>
      <c r="C9" s="12"/>
      <c r="D9" s="22">
        <v>3325</v>
      </c>
    </row>
    <row r="10" spans="2:5">
      <c r="B10" s="18"/>
    </row>
    <row r="11" spans="2:5">
      <c r="B11" s="23" t="s">
        <v>29</v>
      </c>
      <c r="C11" s="12"/>
      <c r="D11" s="22">
        <v>1200</v>
      </c>
      <c r="E11" t="s">
        <v>30</v>
      </c>
    </row>
    <row r="13" spans="2:5">
      <c r="B13" s="21" t="s">
        <v>31</v>
      </c>
      <c r="C13" s="12"/>
      <c r="D13" s="22">
        <v>2000</v>
      </c>
    </row>
    <row r="14" spans="2:5">
      <c r="B14" s="18"/>
      <c r="D14" s="22"/>
    </row>
    <row r="15" spans="2:5">
      <c r="B15" s="21" t="s">
        <v>32</v>
      </c>
      <c r="C15" s="12"/>
      <c r="D15" s="22">
        <v>1500</v>
      </c>
      <c r="E15" t="s">
        <v>33</v>
      </c>
    </row>
    <row r="16" spans="2:5">
      <c r="B16" s="18"/>
    </row>
    <row r="17" spans="2:5">
      <c r="B17" s="21" t="s">
        <v>34</v>
      </c>
      <c r="C17" s="12"/>
      <c r="D17" s="22">
        <v>1000</v>
      </c>
    </row>
    <row r="18" spans="2:5">
      <c r="D18" s="24"/>
    </row>
    <row r="19" spans="2:5">
      <c r="B19" s="23" t="s">
        <v>35</v>
      </c>
      <c r="C19" s="12" t="s">
        <v>36</v>
      </c>
      <c r="D19" s="22">
        <v>6850</v>
      </c>
      <c r="E19" t="s">
        <v>47</v>
      </c>
    </row>
    <row r="20" spans="2:5">
      <c r="D20" s="24"/>
    </row>
    <row r="21" spans="2:5">
      <c r="B21" s="23" t="s">
        <v>37</v>
      </c>
      <c r="C21" s="12" t="s">
        <v>36</v>
      </c>
      <c r="D21" s="22">
        <v>5750</v>
      </c>
      <c r="E21" t="s">
        <v>47</v>
      </c>
    </row>
    <row r="22" spans="2:5">
      <c r="D22" s="24"/>
    </row>
    <row r="23" spans="2:5">
      <c r="B23" s="23" t="s">
        <v>38</v>
      </c>
      <c r="C23" s="12"/>
      <c r="D23" s="22">
        <v>230</v>
      </c>
    </row>
    <row r="24" spans="2:5">
      <c r="D24" s="24"/>
    </row>
    <row r="25" spans="2:5">
      <c r="C25" s="6" t="s">
        <v>20</v>
      </c>
      <c r="D25" s="22">
        <f>SUM(D9:D24)</f>
        <v>21855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2434D-BB83-49B8-AB62-BDDC32D586BF}">
  <dimension ref="K18:M36"/>
  <sheetViews>
    <sheetView topLeftCell="A13" zoomScaleNormal="100" workbookViewId="0">
      <selection activeCell="M36" sqref="M36"/>
    </sheetView>
  </sheetViews>
  <sheetFormatPr defaultRowHeight="14.5"/>
  <cols>
    <col min="13" max="13" width="12.6328125" customWidth="1"/>
  </cols>
  <sheetData>
    <row r="18" spans="13:13">
      <c r="M18" t="s">
        <v>52</v>
      </c>
    </row>
    <row r="22" spans="13:13">
      <c r="M22" s="36">
        <v>38000</v>
      </c>
    </row>
    <row r="23" spans="13:13">
      <c r="M23" s="37"/>
    </row>
    <row r="24" spans="13:13">
      <c r="M24" s="38"/>
    </row>
    <row r="25" spans="13:13">
      <c r="M25" s="36"/>
    </row>
    <row r="26" spans="13:13">
      <c r="M26" s="37">
        <v>17000</v>
      </c>
    </row>
    <row r="27" spans="13:13">
      <c r="M27" s="38"/>
    </row>
    <row r="28" spans="13:13">
      <c r="M28" s="36"/>
    </row>
    <row r="29" spans="13:13">
      <c r="M29" s="37">
        <v>10000</v>
      </c>
    </row>
    <row r="30" spans="13:13">
      <c r="M30" s="38"/>
    </row>
    <row r="31" spans="13:13">
      <c r="M31" s="36"/>
    </row>
    <row r="32" spans="13:13">
      <c r="M32" s="39"/>
    </row>
    <row r="33" spans="11:13">
      <c r="K33" s="26" t="s">
        <v>51</v>
      </c>
      <c r="M33" s="38">
        <v>2300</v>
      </c>
    </row>
    <row r="34" spans="11:13">
      <c r="M34" s="13"/>
    </row>
    <row r="36" spans="11:13">
      <c r="M36" s="31">
        <f>SUM(M22:M33)</f>
        <v>67300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8d17bd1-c354-4b8b-ab67-d6beaa1cdc74">HJSYZHZSTPTF-1083754484-99284</_dlc_DocId>
    <lcf76f155ced4ddcb4097134ff3c332f xmlns="6c3a0055-c97b-42ce-a26a-b3cd4c2246d9">
      <Terms xmlns="http://schemas.microsoft.com/office/infopath/2007/PartnerControls"/>
    </lcf76f155ced4ddcb4097134ff3c332f>
    <TaxCatchAll xmlns="68d17bd1-c354-4b8b-ab67-d6beaa1cdc74" xsi:nil="true"/>
    <_dlc_DocIdUrl xmlns="68d17bd1-c354-4b8b-ab67-d6beaa1cdc74">
      <Url>https://viewscouk.sharepoint.com/sites/ViewsShared/_layouts/15/DocIdRedir.aspx?ID=HJSYZHZSTPTF-1083754484-99284</Url>
      <Description>HJSYZHZSTPTF-1083754484-99284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B999B91AF81C4E8F199EEA6F1AE478" ma:contentTypeVersion="13" ma:contentTypeDescription="Create a new document." ma:contentTypeScope="" ma:versionID="0e88ec2aa59c766f278b2120f0fe2ec5">
  <xsd:schema xmlns:xsd="http://www.w3.org/2001/XMLSchema" xmlns:xs="http://www.w3.org/2001/XMLSchema" xmlns:p="http://schemas.microsoft.com/office/2006/metadata/properties" xmlns:ns2="68d17bd1-c354-4b8b-ab67-d6beaa1cdc74" xmlns:ns3="6c3a0055-c97b-42ce-a26a-b3cd4c2246d9" targetNamespace="http://schemas.microsoft.com/office/2006/metadata/properties" ma:root="true" ma:fieldsID="b2db1b538e36249a993c5d52f20125bc" ns2:_="" ns3:_="">
    <xsd:import namespace="68d17bd1-c354-4b8b-ab67-d6beaa1cdc74"/>
    <xsd:import namespace="6c3a0055-c97b-42ce-a26a-b3cd4c2246d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17bd1-c354-4b8b-ab67-d6beaa1cdc7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48a85ec8-eec2-40c8-9466-f53acfe68c09}" ma:internalName="TaxCatchAll" ma:showField="CatchAllData" ma:web="68d17bd1-c354-4b8b-ab67-d6beaa1cdc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3a0055-c97b-42ce-a26a-b3cd4c2246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ba7f11f-51e5-4cde-b80f-36a45bc969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D0857F7-12BA-4C73-81EB-DF6E0761AA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FE91B5-06B2-4405-9EBD-5DA44C74D21B}">
  <ds:schemaRefs>
    <ds:schemaRef ds:uri="http://schemas.microsoft.com/office/2006/metadata/properties"/>
    <ds:schemaRef ds:uri="http://schemas.microsoft.com/office/infopath/2007/PartnerControls"/>
    <ds:schemaRef ds:uri="68d17bd1-c354-4b8b-ab67-d6beaa1cdc74"/>
    <ds:schemaRef ds:uri="6c3a0055-c97b-42ce-a26a-b3cd4c2246d9"/>
  </ds:schemaRefs>
</ds:datastoreItem>
</file>

<file path=customXml/itemProps3.xml><?xml version="1.0" encoding="utf-8"?>
<ds:datastoreItem xmlns:ds="http://schemas.openxmlformats.org/officeDocument/2006/customXml" ds:itemID="{F9E05543-DFB5-4159-A84E-6BC61B575B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d17bd1-c354-4b8b-ab67-d6beaa1cdc74"/>
    <ds:schemaRef ds:uri="6c3a0055-c97b-42ce-a26a-b3cd4c2246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740B120-9F18-48C0-9E48-0F0860167265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Maintenance costs</vt:lpstr>
      <vt:lpstr>Design and planning </vt:lpstr>
      <vt:lpstr>Capital Costs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Sheridan</dc:creator>
  <cp:lastModifiedBy>Patrick Sheridan</cp:lastModifiedBy>
  <dcterms:created xsi:type="dcterms:W3CDTF">2025-06-03T10:49:30Z</dcterms:created>
  <dcterms:modified xsi:type="dcterms:W3CDTF">2025-09-29T15:04:24Z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0x01010079B999B91AF81C4E8F199EEA6F1AE478</vt:lpwstr>
  </property>
  <property fmtid="{D5CDD505-2E9C-101B-9397-08002B2CF9AE}" pid="3" name="_dlc_DocIdItemGuid">
    <vt:lpwstr>d3e8df4a-ea98-43d4-8626-5d3141d31b4d</vt:lpwstr>
  </property>
  <property fmtid="{D5CDD505-2E9C-101B-9397-08002B2CF9AE}" pid="4" name="MediaServiceImageTags">
    <vt:lpwstr/>
  </property>
</Properties>
</file>