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11"/>
  <workbookPr defaultThemeVersion="124226"/>
  <mc:AlternateContent xmlns:mc="http://schemas.openxmlformats.org/markup-compatibility/2006">
    <mc:Choice Requires="x15">
      <x15ac:absPath xmlns:x15ac="http://schemas.microsoft.com/office/spreadsheetml/2010/11/ac" url="G:\CEX\Highways\Data\Infrastructure\Client Team\Design, Commissioning &amp; PMO\Minor schemes\Smallwood Street Parking Bays\"/>
    </mc:Choice>
  </mc:AlternateContent>
  <xr:revisionPtr revIDLastSave="221" documentId="13_ncr:1_{D0021E3C-F502-473E-84B0-5C8A5F7FE7F0}" xr6:coauthVersionLast="47" xr6:coauthVersionMax="47" xr10:uidLastSave="{F9B0F583-57D8-4C9B-90B4-F198FCA2460C}"/>
  <bookViews>
    <workbookView xWindow="-110" yWindow="-110" windowWidth="19420" windowHeight="10420" tabRatio="795" firstSheet="1" activeTab="1" xr2:uid="{00000000-000D-0000-FFFF-FFFF00000000}"/>
  </bookViews>
  <sheets>
    <sheet name="Cover Sheet" sheetId="22" r:id="rId1"/>
    <sheet name="PEP 1 - Agreed Brief" sheetId="15" r:id="rId2"/>
    <sheet name="PEP 2 -Design + Delivery" sheetId="11" r:id="rId3"/>
    <sheet name="Customer Survey" sheetId="19" r:id="rId4"/>
  </sheets>
  <definedNames>
    <definedName name="_xlnm.Print_Area" localSheetId="3">'Customer Survey'!$A$1:$I$35</definedName>
    <definedName name="_xlnm.Print_Area" localSheetId="1">'PEP 1 - Agreed Brief'!$A$1:$B$69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41" i="11" l="1"/>
  <c r="G74" i="11"/>
  <c r="E78" i="11"/>
  <c r="G71" i="11"/>
  <c r="G72" i="11"/>
  <c r="G73" i="11"/>
  <c r="G76" i="11"/>
  <c r="G70" i="11"/>
  <c r="C117" i="11"/>
  <c r="C113" i="11"/>
  <c r="E41" i="11" l="1"/>
  <c r="E40" i="11"/>
  <c r="G66" i="11"/>
  <c r="G67" i="11"/>
  <c r="G68" i="11"/>
  <c r="G69" i="11"/>
  <c r="G77" i="11"/>
  <c r="I78" i="11"/>
  <c r="C91" i="11"/>
  <c r="G78" i="11" l="1"/>
  <c r="D44" i="11"/>
  <c r="B94" i="11"/>
  <c r="A24" i="11"/>
  <c r="D45" i="11" l="1"/>
  <c r="E45" i="11" s="1"/>
  <c r="D46" i="11" s="1"/>
  <c r="E44" i="11"/>
  <c r="A30" i="11"/>
  <c r="D47" i="11" l="1"/>
  <c r="E47" i="11" s="1"/>
  <c r="E46" i="11"/>
  <c r="C3" i="11"/>
  <c r="C5" i="11"/>
  <c r="C9" i="11"/>
  <c r="C11" i="11"/>
  <c r="C111" i="11" s="1"/>
  <c r="B64" i="15"/>
  <c r="B60" i="15"/>
  <c r="B58" i="15"/>
  <c r="E49" i="11" l="1"/>
  <c r="D50" i="11"/>
  <c r="E50" i="11" s="1"/>
  <c r="D58" i="11" s="1"/>
  <c r="E58" i="11" s="1"/>
  <c r="D59" i="11" s="1"/>
  <c r="D60" i="11" s="1"/>
  <c r="E60" i="11" s="1"/>
  <c r="D61" i="11" s="1"/>
  <c r="E61" i="11" s="1"/>
  <c r="B96" i="11"/>
</calcChain>
</file>

<file path=xl/sharedStrings.xml><?xml version="1.0" encoding="utf-8"?>
<sst xmlns="http://schemas.openxmlformats.org/spreadsheetml/2006/main" count="262" uniqueCount="194">
  <si>
    <t>Highways PMO</t>
  </si>
  <si>
    <t>Introduction</t>
  </si>
  <si>
    <t>This document is based on Manchester City Council's PEP process and is designed to manage the establishment, development and approval of Highways schemes to ensure the identified objectives at inception are monitored through delivery and achieved at completion.</t>
  </si>
  <si>
    <t>How to use this document:</t>
  </si>
  <si>
    <t xml:space="preserve">The spreadsheet contains various tabs: 
PEP 1 - Agreed Brief - to provide sufficient information to enable the scheme to be progressed
PEP 2 - Design and Delivery - to provide sufficient information to enable the scheme to be designed and delivered
Customer Satisfaction - To be completed by the client at the handover of the project
</t>
  </si>
  <si>
    <t xml:space="preserve">Version Control </t>
  </si>
  <si>
    <t xml:space="preserve">Author and comments </t>
  </si>
  <si>
    <t xml:space="preserve">Version No. </t>
  </si>
  <si>
    <t xml:space="preserve">Status </t>
  </si>
  <si>
    <t xml:space="preserve">Date </t>
  </si>
  <si>
    <t>Ben Walker - Final version</t>
  </si>
  <si>
    <t>Issued</t>
  </si>
  <si>
    <t xml:space="preserve">Document Control </t>
  </si>
  <si>
    <t>The controlled copy of this document is maintained by the Project Manager and Highways PMO. 
Any copies of this document held outside that area, in whatever format (e.g. Email attachment, paper) are considered to have passed out of control and should be checked for currency and validity.</t>
  </si>
  <si>
    <t>Project Management Plan - Stage 1</t>
  </si>
  <si>
    <t>Minor Works Client Brief &amp; Project Parameters</t>
  </si>
  <si>
    <t>Client Team Officer</t>
  </si>
  <si>
    <t xml:space="preserve">Emma Todd </t>
  </si>
  <si>
    <t>SRO Name &amp; Contact</t>
  </si>
  <si>
    <t>Requestee name, address and contact details</t>
  </si>
  <si>
    <t xml:space="preserve">Regina Khanum
Senior Project Manager
Housing and Residential Growth 
Growth and Development Directorate 
Mobile: 07966382267 
Email: r.khanum@manchester.gov.uk
</t>
  </si>
  <si>
    <t>Project Name / Reference</t>
  </si>
  <si>
    <t xml:space="preserve">Smallwood Street Parking Bays </t>
  </si>
  <si>
    <t>SAP Code if identified</t>
  </si>
  <si>
    <t>1. Commission Assessment</t>
  </si>
  <si>
    <t>If this commission is for Feasibility please complete section 1A. If this commission if for Works please complete section 1B.</t>
  </si>
  <si>
    <t xml:space="preserve">1A. Feasibility </t>
  </si>
  <si>
    <t>Please identify any surveys needed to inform this feasibility assessment</t>
  </si>
  <si>
    <t xml:space="preserve">Yes </t>
  </si>
  <si>
    <t>1B. Works</t>
  </si>
  <si>
    <t>Is a programme required for the works?</t>
  </si>
  <si>
    <t>Is a cost plan required for the works?</t>
  </si>
  <si>
    <t>2. Background</t>
  </si>
  <si>
    <t>Background to project</t>
  </si>
  <si>
    <t xml:space="preserve">This scheme is part of a project to bring back into use a long-term brownfield site to build residential houses and apartments. One of the planning conditions is to develop a car parking strategy for the nearby District Centre to ensure there is sufficient parking for shoppers. There will be 100% parking for all the houses and 50% parking for the apartments as approved by Planning. The current parking bays on Smallwood Street will be removed as a result of the development and the developer widening the footway to cover the existing parking. The existing parking is not part of the adopted highway so in essence although it is owned by the council, it is not owned by Highways.
A S247 (stopping up of highway) has been made (see Appendix Two) 
A S278 agreement is also to be agreed and the scope of the works has not yet been agreed with Rowlinson Constructions Limited. 10.05.22: S278 scope of works now agreed - see S278 folder. Neither schemes should impact each other. </t>
  </si>
  <si>
    <t>Objectives of or reasons for project</t>
  </si>
  <si>
    <t>To provide disabled parking and loading bays for the shops on Smallwood Street and parking bays on the MCC owned piece of land</t>
  </si>
  <si>
    <t>Project Scope and Exclusions</t>
  </si>
  <si>
    <t xml:space="preserve">Design Team to design and carry out the delegated power reports necessary to implement 7 short stay parking bays consisting of 2 disabled parking bays and 5 loading bays for the shops on Smallwood Street and the associated TRO (see Appendix One) 
Also to design and carry out the delegated power reports necessary to implement parking bays on the highlighted piece of MCC owned land that runs parallel to Great Newton Street and behind Newton Heath Working Men's Club (on the sandy coloured section above and to the right of F7622 highlighted in yellow - see Appendix Three) Design to advise how many bays are achievable.
Also to advise if introducing a one way system on Smallwood Street as per Appendix One would be necessary. </t>
  </si>
  <si>
    <t>3. Project Parameters</t>
  </si>
  <si>
    <t>Budget and how this is accessed</t>
  </si>
  <si>
    <t xml:space="preserve">Internal capital funding -CP4 approved for the overall project. Costings are needed to understand if the contingency/ provisional sum will cover the works, or if a further request is required.                                  </t>
  </si>
  <si>
    <t>Specific benefits/ outcomes</t>
  </si>
  <si>
    <t xml:space="preserve">As above. </t>
  </si>
  <si>
    <t>Environmental targets (inc low Carbon)</t>
  </si>
  <si>
    <t>NA</t>
  </si>
  <si>
    <t xml:space="preserve">Social value targets (see Social Value process Map) </t>
  </si>
  <si>
    <t>1. Highways have made significant improvements with embedding social value into the service and ensuring that all active contracts now have social value commitments within them.
2. Social Value opportunities are to be identified via the Neighbourhood priority list and delivered once the supplier is appointed - Jess Conley in Highways can support with this.
3. Having a Social Value agreement in place is a formal requirement and it is up to the supplier to decide what activities they will endeavour to deliver, however they should adhere to the MCC and GMCA priorities listed below:
· Provide the best employment you can
· Keep the clean air in Manchester
· Create the employment and skills opportunities that we need to build back better
· Be part of a strong local community
· Make your organisation greener
· Develop a local GM based and resilient supply chain</t>
  </si>
  <si>
    <t>4. Project Risks</t>
  </si>
  <si>
    <t>RISKS</t>
  </si>
  <si>
    <t>Commentary/ cost/ time/ mitigation/ project effect</t>
  </si>
  <si>
    <t>The Client may ask the Contractor leading on the overall development to deliver the works
Client wishes to understand costs to support with relase of Planning condition.</t>
  </si>
  <si>
    <t xml:space="preserve">5. Reports </t>
  </si>
  <si>
    <t>Confirm which approval reports will be required (white, green etc)</t>
  </si>
  <si>
    <t xml:space="preserve">White Report
Green Report
Yellow Report (if applicable)
TMU Report </t>
  </si>
  <si>
    <t>6 Agreement of brief</t>
  </si>
  <si>
    <t>Highways Team Leader</t>
  </si>
  <si>
    <t>Project Name/ Reference</t>
  </si>
  <si>
    <t>I agree that the above brief has been presented and agreed as appropriate for the development of this project.</t>
  </si>
  <si>
    <t>Head of Network Management signature &amp; date
*Clare Palmer to approve schemes under £50k*</t>
  </si>
  <si>
    <t>C. A. Palmer 16.05.22.</t>
  </si>
  <si>
    <t>Project Management Plan - Stage 2</t>
  </si>
  <si>
    <t>Minor Works Design and Delivery</t>
  </si>
  <si>
    <t>Highways Project Manager</t>
  </si>
  <si>
    <t>Cost Manager</t>
  </si>
  <si>
    <t>Design Lead</t>
  </si>
  <si>
    <t>Yogeshwari Patel</t>
  </si>
  <si>
    <t>P6 Code</t>
  </si>
  <si>
    <t>1. Strategy &amp; Brief - (summary from agreed brief)</t>
  </si>
  <si>
    <t>1.1 Background to project (imported from previous sheet)</t>
  </si>
  <si>
    <t>1.2 Site considerations</t>
  </si>
  <si>
    <t>Description of site, any necessary plans, any site constraints etc</t>
  </si>
  <si>
    <t>1.3 Project objectives (imported from previous sheet)</t>
  </si>
  <si>
    <t>2. Financial Position</t>
  </si>
  <si>
    <t>2.1 Project Budget</t>
  </si>
  <si>
    <t>3. Schedule</t>
  </si>
  <si>
    <t>Activity Name</t>
  </si>
  <si>
    <t>Start Date</t>
  </si>
  <si>
    <t>Finish Date</t>
  </si>
  <si>
    <t>Keep (Y/N)</t>
  </si>
  <si>
    <t>Initiate Project</t>
  </si>
  <si>
    <t>Y</t>
  </si>
  <si>
    <t>Outline Design / Design Check</t>
  </si>
  <si>
    <t>Checkpoint Business Case</t>
  </si>
  <si>
    <t>N</t>
  </si>
  <si>
    <t>Checkpoint 1 and 2</t>
  </si>
  <si>
    <t>White Report - Approval to Consult</t>
  </si>
  <si>
    <t>Consultations</t>
  </si>
  <si>
    <t>Detailed Design</t>
  </si>
  <si>
    <t>Green Report</t>
  </si>
  <si>
    <t>Checkpoint 4</t>
  </si>
  <si>
    <t>Design Complete &amp; Issued as Final / Design Approved</t>
  </si>
  <si>
    <t>Legal</t>
  </si>
  <si>
    <t>Yellow Report - If Objections</t>
  </si>
  <si>
    <t>Purchase Order Raised / Contract Award</t>
  </si>
  <si>
    <t>Mobilisation</t>
  </si>
  <si>
    <t>Auto-populated by Contract Award and Start on Site dates.</t>
  </si>
  <si>
    <t>Permit Application - 3 month</t>
  </si>
  <si>
    <t>Auto-populated by Start on Site date.</t>
  </si>
  <si>
    <t>Permit Application - 10 days</t>
  </si>
  <si>
    <t>Start On Site</t>
  </si>
  <si>
    <t>Construction / Surveys / Studies</t>
  </si>
  <si>
    <t>Auto-populated by Start on Site and Handover dates.</t>
  </si>
  <si>
    <t>Handover and Completion</t>
  </si>
  <si>
    <t>Final Account</t>
  </si>
  <si>
    <t>Snagging / Defects (12 months)</t>
  </si>
  <si>
    <t>Auto-populated by Handover date.</t>
  </si>
  <si>
    <t>Project Complete</t>
  </si>
  <si>
    <t xml:space="preserve">4. Resources </t>
  </si>
  <si>
    <t>New Design Team fee rates are (per hour):</t>
  </si>
  <si>
    <t>Inception</t>
  </si>
  <si>
    <t>Project Phase</t>
  </si>
  <si>
    <t>Resource (by name)</t>
  </si>
  <si>
    <t>No of Hours</t>
  </si>
  <si>
    <t>Rate</t>
  </si>
  <si>
    <t>Recharge Cost</t>
  </si>
  <si>
    <t>Grade 10 (Team Leader)- £69</t>
  </si>
  <si>
    <t>Design</t>
  </si>
  <si>
    <t>Design Review / Budget est. CS</t>
  </si>
  <si>
    <t>Grade 9 - £67</t>
  </si>
  <si>
    <t>Construction</t>
  </si>
  <si>
    <t>Scope Review Eng- YP</t>
  </si>
  <si>
    <t>Grade 8 - £71</t>
  </si>
  <si>
    <t>Closure</t>
  </si>
  <si>
    <t>Outline Design - Understand scheme/TRO requirements, Outline Scheme Design/White Report/Letters/Responces - YP</t>
  </si>
  <si>
    <t>Grade 7 - £65</t>
  </si>
  <si>
    <t>Outline Design Checks - MS/AP</t>
  </si>
  <si>
    <t>Grade 6 - £60</t>
  </si>
  <si>
    <t>Outline Design Approvals -CS</t>
  </si>
  <si>
    <t>Detailed Design - TRO Schedules, Parkmap, drawings, sign/lines design, BoQ- RD/JY</t>
  </si>
  <si>
    <t>Detailed Design - Green Report, Raise PO, Responses/Liasion/Legal, drawing/document checks, PCI, GMRAPS - YP</t>
  </si>
  <si>
    <t>Detailed Design Approvals - CS</t>
  </si>
  <si>
    <t>Site Inspection - YP</t>
  </si>
  <si>
    <t>TRO admin/handover to parking, final account/scheme closure -YP</t>
  </si>
  <si>
    <t>Final account/scheme closure - CS</t>
  </si>
  <si>
    <t>Total</t>
  </si>
  <si>
    <t xml:space="preserve">Inception - Spend to Date
Reports Studies - Forecast </t>
  </si>
  <si>
    <t xml:space="preserve">5. Costs </t>
  </si>
  <si>
    <t>Y/N</t>
  </si>
  <si>
    <t>Value</t>
  </si>
  <si>
    <t>If legal involvement - select below:</t>
  </si>
  <si>
    <t>Mancon</t>
  </si>
  <si>
    <t>S278</t>
  </si>
  <si>
    <t>Appointed Contractor</t>
  </si>
  <si>
    <t>S38</t>
  </si>
  <si>
    <t>Amey</t>
  </si>
  <si>
    <t>Closures</t>
  </si>
  <si>
    <t>UTC</t>
  </si>
  <si>
    <t>Residents Parking</t>
  </si>
  <si>
    <t>Stats (BT etc)</t>
  </si>
  <si>
    <t>Land Acquisition</t>
  </si>
  <si>
    <t>Legal - Fee</t>
  </si>
  <si>
    <t>TRO (List below)</t>
  </si>
  <si>
    <t>Legal - Advert</t>
  </si>
  <si>
    <t>Other:</t>
  </si>
  <si>
    <t>Risk - Construction</t>
  </si>
  <si>
    <t>A generic 10% risk has been applied - Please over-type if it is different</t>
  </si>
  <si>
    <t>Risk - Fee</t>
  </si>
  <si>
    <t>Fee</t>
  </si>
  <si>
    <t>Fee value taken from further up the form in the Resources section.</t>
  </si>
  <si>
    <t>Budget (Feasibility)</t>
  </si>
  <si>
    <t>Is the project forecasting an overspend?</t>
  </si>
  <si>
    <t>Comments</t>
  </si>
  <si>
    <t xml:space="preserve">The legal and construction costs are based on estimates,  revised costs will be confirmed during detailed design and any underspent will be fully recharged. Assumption is that MCC will carry out detailed TRO design for the elements mentioned in PEP 1 (NOTE: physical works/site supervision / contractor liasion / statutory undertakers searches are not included). Relevant alternation and revocation to existing TROs that relate to the Stop up of roads and within the development have not been included. Client to advise if those are required. Client to share AutoCAD Drawings for Smallwood Road and highlighted piece of MCC owned land that runs parallel to Great Newton Street to ensure design accuracy. </t>
  </si>
  <si>
    <t>Please use this box to specify any requirements regarding the cost breakdown.</t>
  </si>
  <si>
    <t>6. CDM Regulations</t>
  </si>
  <si>
    <t>6.1 CDM regulations</t>
  </si>
  <si>
    <t>Do the CDM regs apply, if not on what grounds?</t>
  </si>
  <si>
    <t xml:space="preserve">6.2 Discharge of responsibilities </t>
  </si>
  <si>
    <t>How will the client discharge responsibilities under CDM?
If CDM regs do not apply what process will be put in place to manage safely?</t>
  </si>
  <si>
    <t>7. Agreement of Project</t>
  </si>
  <si>
    <t>Client Organisation/ Dept</t>
  </si>
  <si>
    <t>Constantina Stylianou</t>
  </si>
  <si>
    <t>MCC Client approval of scope and costs</t>
  </si>
  <si>
    <t>I agree that the above plan has been presented and agreed as appropriate for the development of this project to expend funds, once approved, under the checkpoint process.</t>
  </si>
  <si>
    <t>MCC Client signature &amp; date</t>
  </si>
  <si>
    <t>Requestee approval of scope and costs</t>
  </si>
  <si>
    <t>In signing this document I have reviewed and agree with the brief and estimated costs included within the document.</t>
  </si>
  <si>
    <t>Requestee signature and date</t>
  </si>
  <si>
    <t>Martin Oldfield</t>
  </si>
  <si>
    <t xml:space="preserve">Highways </t>
  </si>
  <si>
    <t>Client Satisfaction Survey</t>
  </si>
  <si>
    <t>We appreciate your time in giving feedback on how Highways have provided support to you as a client and implemented your project.  
Please could you give some simple feedback below on your recent project.</t>
  </si>
  <si>
    <t>Project</t>
  </si>
  <si>
    <t>Client contact name</t>
  </si>
  <si>
    <t>Date of survey</t>
  </si>
  <si>
    <t>Please rate on a scale of 0 to 5 - where 0 is POOR and 5 is EXCEPTIONAL - the service provided at different phases of the project.</t>
  </si>
  <si>
    <r>
      <rPr>
        <b/>
        <sz val="11"/>
        <color rgb="FF000000"/>
        <rFont val="Calibri"/>
        <family val="2"/>
      </rPr>
      <t>Project delivery</t>
    </r>
    <r>
      <rPr>
        <sz val="11"/>
        <color rgb="FF000000"/>
        <rFont val="Calibri"/>
        <family val="2"/>
      </rPr>
      <t xml:space="preserve"> - how did Highways perform in the delivery of this project?</t>
    </r>
  </si>
  <si>
    <t>N/a</t>
  </si>
  <si>
    <t>Please tick as appropriate</t>
  </si>
  <si>
    <t>Positive feedback</t>
  </si>
  <si>
    <t>Negative feedback</t>
  </si>
  <si>
    <r>
      <rPr>
        <b/>
        <sz val="11"/>
        <color rgb="FF000000"/>
        <rFont val="Calibri"/>
        <family val="2"/>
      </rPr>
      <t>Handover and close</t>
    </r>
    <r>
      <rPr>
        <sz val="11"/>
        <color rgb="FF000000"/>
        <rFont val="Calibri"/>
        <family val="2"/>
      </rPr>
      <t xml:space="preserve"> - how well did the Highways manage the completion and handover to you?</t>
    </r>
  </si>
  <si>
    <t>Please provide any additional feedback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</si>
</sst>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Red]\-&quot;£&quot;#,##0"/>
    <numFmt numFmtId="165" formatCode="&quot;£&quot;#,##0.00;[Red]\-&quot;£&quot;#,##0.00"/>
    <numFmt numFmtId="166" formatCode="_-&quot;£&quot;* #,##0.00_-;\-&quot;£&quot;* #,##0.00_-;_-&quot;£&quot;* &quot;-&quot;??_-;_-@_-"/>
    <numFmt numFmtId="167" formatCode="&quot;£&quot;#,##0.0;[Red]\-&quot;£&quot;#,##0.0"/>
    <numFmt numFmtId="168" formatCode="d/m/yyyy"/>
    <numFmt numFmtId="169" formatCode="dd/mm/yyyy;@"/>
  </numFmts>
  <fonts count="31">
    <font>
      <sz val="11"/>
      <color theme="1"/>
      <name val="Calibri"/>
      <family val="2"/>
      <scheme val="minor"/>
    </font>
    <font>
      <b/>
      <sz val="11"/>
      <color theme="1"/>
      <name val="Calibri"/>
      <family val="2"/>
      <scheme val="minor"/>
    </font>
    <font>
      <sz val="11"/>
      <color theme="1"/>
      <name val="Calibri"/>
      <family val="2"/>
      <scheme val="minor"/>
    </font>
    <font>
      <b/>
      <sz val="18"/>
      <color indexed="8"/>
      <name val="Arial"/>
      <family val="2"/>
    </font>
    <font>
      <b/>
      <sz val="14"/>
      <color indexed="8"/>
      <name val="Arial"/>
      <family val="2"/>
    </font>
    <font>
      <b/>
      <sz val="11"/>
      <color indexed="8"/>
      <name val="Arial"/>
      <family val="2"/>
    </font>
    <font>
      <sz val="10"/>
      <color theme="1"/>
      <name val="Calibri"/>
      <family val="2"/>
      <scheme val="minor"/>
    </font>
    <font>
      <b/>
      <sz val="10"/>
      <color indexed="8"/>
      <name val="Arial"/>
      <family val="2"/>
    </font>
    <font>
      <sz val="10"/>
      <color indexed="8"/>
      <name val="Arial"/>
      <family val="2"/>
    </font>
    <font>
      <sz val="10"/>
      <color indexed="8"/>
      <name val="Calibri"/>
      <family val="2"/>
    </font>
    <font>
      <sz val="10"/>
      <color theme="1"/>
      <name val="Arial"/>
      <family val="2"/>
    </font>
    <font>
      <b/>
      <sz val="10"/>
      <color theme="1"/>
      <name val="Arial"/>
      <family val="2"/>
    </font>
    <font>
      <i/>
      <sz val="10"/>
      <color indexed="55"/>
      <name val="Arial"/>
      <family val="2"/>
    </font>
    <font>
      <b/>
      <sz val="11"/>
      <color theme="1"/>
      <name val="Arial"/>
      <family val="2"/>
    </font>
    <font>
      <sz val="11"/>
      <color theme="1"/>
      <name val="Arial"/>
      <family val="2"/>
    </font>
    <font>
      <b/>
      <sz val="14"/>
      <color theme="1"/>
      <name val="Calibri"/>
      <family val="2"/>
      <scheme val="minor"/>
    </font>
    <font>
      <b/>
      <sz val="14"/>
      <color rgb="FF000000"/>
      <name val="Calibri"/>
      <family val="2"/>
    </font>
    <font>
      <sz val="11"/>
      <color rgb="FF000000"/>
      <name val="Calibri"/>
      <family val="2"/>
    </font>
    <font>
      <b/>
      <sz val="11"/>
      <color rgb="FF000000"/>
      <name val="Calibri"/>
      <family val="2"/>
    </font>
    <font>
      <sz val="11"/>
      <name val="Calibri"/>
      <family val="2"/>
    </font>
    <font>
      <sz val="11"/>
      <color rgb="FF9C0006"/>
      <name val="Calibri"/>
      <family val="2"/>
      <scheme val="minor"/>
    </font>
    <font>
      <sz val="10"/>
      <color theme="0"/>
      <name val="Arial"/>
      <family val="2"/>
    </font>
    <font>
      <sz val="11"/>
      <color theme="1"/>
      <name val="Verdana"/>
      <family val="2"/>
    </font>
    <font>
      <sz val="10"/>
      <color theme="1"/>
      <name val="Arial"/>
    </font>
    <font>
      <sz val="9"/>
      <color rgb="FF000000"/>
      <name val="Verdana"/>
    </font>
    <font>
      <sz val="9"/>
      <color rgb="FF000000"/>
      <name val="Arial"/>
      <family val="2"/>
    </font>
    <font>
      <b/>
      <sz val="9"/>
      <color rgb="FF000000"/>
      <name val="Arial"/>
      <family val="2"/>
    </font>
    <font>
      <sz val="9"/>
      <name val="Verdana"/>
      <family val="2"/>
    </font>
    <font>
      <sz val="10"/>
      <color theme="1"/>
      <name val="Arial"/>
      <charset val="1"/>
    </font>
    <font>
      <u/>
      <sz val="11"/>
      <color theme="10"/>
      <name val="Calibri"/>
      <family val="2"/>
      <scheme val="minor"/>
    </font>
    <font>
      <sz val="10"/>
      <color rgb="FF000000"/>
      <name val="Arial"/>
      <family val="2"/>
    </font>
  </fonts>
  <fills count="18">
    <fill>
      <patternFill patternType="none"/>
    </fill>
    <fill>
      <patternFill patternType="gray125"/>
    </fill>
    <fill>
      <patternFill patternType="solid">
        <fgColor theme="0" tint="-0.14999847407452621"/>
        <bgColor indexed="64"/>
      </patternFill>
    </fill>
    <fill>
      <patternFill patternType="solid">
        <fgColor indexed="49"/>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rgb="FFFFC7CE"/>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theme="0"/>
      </patternFill>
    </fill>
    <fill>
      <patternFill patternType="solid">
        <fgColor rgb="FFFFFFFF"/>
        <bgColor rgb="FFFFFFFF"/>
      </patternFill>
    </fill>
    <fill>
      <patternFill patternType="solid">
        <fgColor rgb="FFDEEAF6"/>
        <bgColor rgb="FFDEEAF6"/>
      </patternFill>
    </fill>
    <fill>
      <patternFill patternType="solid">
        <fgColor rgb="FF000000"/>
        <bgColor rgb="FF000000"/>
      </patternFill>
    </fill>
    <fill>
      <patternFill patternType="solid">
        <fgColor rgb="FFA5A5A5"/>
        <bgColor rgb="FFA5A5A5"/>
      </patternFill>
    </fill>
    <fill>
      <patternFill patternType="solid">
        <fgColor rgb="FFFFFFFF"/>
        <bgColor indexed="64"/>
      </patternFill>
    </fill>
    <fill>
      <patternFill patternType="solid">
        <fgColor rgb="FFFFFFFF"/>
        <bgColor rgb="FF000000"/>
      </patternFill>
    </fill>
    <fill>
      <patternFill patternType="solid">
        <fgColor rgb="FFFFFF00"/>
        <bgColor indexed="64"/>
      </patternFill>
    </fill>
  </fills>
  <borders count="50">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indexed="64"/>
      </top>
      <bottom style="thin">
        <color indexed="64"/>
      </bottom>
      <diagonal/>
    </border>
  </borders>
  <cellStyleXfs count="6">
    <xf numFmtId="0" fontId="0" fillId="0" borderId="0"/>
    <xf numFmtId="166" fontId="2" fillId="0" borderId="0" applyFont="0" applyFill="0" applyBorder="0" applyAlignment="0" applyProtection="0"/>
    <xf numFmtId="0" fontId="20" fillId="7" borderId="0" applyNumberFormat="0" applyBorder="0" applyAlignment="0" applyProtection="0"/>
    <xf numFmtId="0" fontId="22" fillId="0" borderId="0"/>
    <xf numFmtId="0" fontId="24" fillId="0" borderId="0"/>
    <xf numFmtId="0" fontId="29" fillId="0" borderId="0" applyNumberFormat="0" applyFill="0" applyBorder="0" applyAlignment="0" applyProtection="0"/>
  </cellStyleXfs>
  <cellXfs count="270">
    <xf numFmtId="0" fontId="0" fillId="0" borderId="0" xfId="0"/>
    <xf numFmtId="0" fontId="1" fillId="0" borderId="0" xfId="0" applyFont="1"/>
    <xf numFmtId="0" fontId="0" fillId="0" borderId="0" xfId="0" applyAlignment="1">
      <alignment horizontal="left"/>
    </xf>
    <xf numFmtId="0" fontId="0" fillId="0" borderId="16" xfId="0" applyBorder="1"/>
    <xf numFmtId="0" fontId="5" fillId="0" borderId="0" xfId="0" applyFont="1"/>
    <xf numFmtId="0" fontId="6" fillId="0" borderId="0" xfId="0" applyFont="1"/>
    <xf numFmtId="0" fontId="7" fillId="0" borderId="0" xfId="0" applyFont="1" applyAlignment="1">
      <alignment horizontal="left" vertical="center" wrapText="1"/>
    </xf>
    <xf numFmtId="0" fontId="7" fillId="0" borderId="17" xfId="0" applyFont="1" applyBorder="1" applyAlignment="1">
      <alignment horizontal="left" vertical="center"/>
    </xf>
    <xf numFmtId="0" fontId="7" fillId="0" borderId="20" xfId="0" applyFont="1" applyBorder="1" applyAlignment="1">
      <alignment horizontal="left" vertical="center" wrapText="1"/>
    </xf>
    <xf numFmtId="0" fontId="7" fillId="0" borderId="2" xfId="0" applyFont="1" applyBorder="1" applyAlignment="1">
      <alignment horizontal="left" vertical="center"/>
    </xf>
    <xf numFmtId="0" fontId="8" fillId="0" borderId="0" xfId="0" applyFont="1" applyAlignment="1">
      <alignment vertical="center" wrapText="1"/>
    </xf>
    <xf numFmtId="0" fontId="8" fillId="0" borderId="0" xfId="0" applyFont="1" applyAlignment="1">
      <alignment horizontal="left" vertical="center"/>
    </xf>
    <xf numFmtId="0" fontId="7" fillId="0" borderId="0" xfId="0" applyFont="1" applyAlignment="1">
      <alignment vertical="center"/>
    </xf>
    <xf numFmtId="0" fontId="12" fillId="0" borderId="0" xfId="0" applyFont="1" applyAlignment="1">
      <alignment horizontal="center" vertical="top"/>
    </xf>
    <xf numFmtId="166" fontId="12" fillId="0" borderId="0" xfId="1" applyFont="1" applyBorder="1" applyAlignment="1">
      <alignment horizontal="left" vertical="top"/>
    </xf>
    <xf numFmtId="0" fontId="12" fillId="0" borderId="0" xfId="0" applyFont="1" applyAlignment="1">
      <alignment horizontal="left" vertical="top"/>
    </xf>
    <xf numFmtId="0" fontId="7" fillId="0" borderId="16" xfId="0" applyFont="1" applyBorder="1" applyAlignment="1">
      <alignment horizontal="left" vertical="center" wrapText="1"/>
    </xf>
    <xf numFmtId="0" fontId="0" fillId="0" borderId="0" xfId="0" applyAlignment="1">
      <alignment horizontal="left" vertical="top"/>
    </xf>
    <xf numFmtId="0" fontId="0" fillId="0" borderId="16" xfId="0" applyBorder="1" applyAlignment="1">
      <alignment horizontal="left" vertical="top"/>
    </xf>
    <xf numFmtId="0" fontId="7" fillId="4" borderId="16" xfId="0" applyFont="1" applyFill="1" applyBorder="1" applyAlignment="1">
      <alignment horizontal="left" vertical="center"/>
    </xf>
    <xf numFmtId="0" fontId="1" fillId="0" borderId="16" xfId="0" applyFont="1" applyBorder="1" applyAlignment="1">
      <alignment horizontal="center" vertical="top"/>
    </xf>
    <xf numFmtId="0" fontId="1" fillId="0" borderId="16" xfId="0" applyFont="1" applyBorder="1" applyAlignment="1">
      <alignment horizontal="center"/>
    </xf>
    <xf numFmtId="0" fontId="13" fillId="0" borderId="0" xfId="0" applyFont="1" applyAlignment="1">
      <alignment vertical="center"/>
    </xf>
    <xf numFmtId="0" fontId="14" fillId="0" borderId="0" xfId="0" applyFont="1" applyAlignment="1">
      <alignment horizontal="left" vertical="center" indent="2"/>
    </xf>
    <xf numFmtId="0" fontId="7" fillId="0" borderId="21" xfId="0" applyFont="1" applyBorder="1" applyAlignment="1">
      <alignment horizontal="left" vertical="center" wrapText="1"/>
    </xf>
    <xf numFmtId="0" fontId="0" fillId="0" borderId="0" xfId="0" applyAlignment="1">
      <alignment vertical="top"/>
    </xf>
    <xf numFmtId="0" fontId="14" fillId="0" borderId="0" xfId="0" applyFont="1"/>
    <xf numFmtId="0" fontId="10" fillId="0" borderId="0" xfId="0" applyFont="1"/>
    <xf numFmtId="0" fontId="10" fillId="0" borderId="0" xfId="0" applyFont="1" applyAlignment="1">
      <alignment horizontal="left"/>
    </xf>
    <xf numFmtId="0" fontId="0" fillId="0" borderId="16" xfId="0" applyBorder="1" applyAlignment="1">
      <alignment wrapText="1"/>
    </xf>
    <xf numFmtId="0" fontId="0" fillId="0" borderId="0" xfId="0" applyAlignment="1">
      <alignment horizontal="center" vertical="center"/>
    </xf>
    <xf numFmtId="0" fontId="19" fillId="0" borderId="0" xfId="0" applyFont="1"/>
    <xf numFmtId="0" fontId="0" fillId="0" borderId="0" xfId="0" applyAlignment="1">
      <alignment horizontal="center"/>
    </xf>
    <xf numFmtId="0" fontId="16" fillId="0" borderId="0" xfId="0" applyFont="1"/>
    <xf numFmtId="0" fontId="16" fillId="0" borderId="0" xfId="0" applyFont="1" applyAlignment="1">
      <alignment horizontal="center"/>
    </xf>
    <xf numFmtId="0" fontId="15" fillId="0" borderId="0" xfId="0" applyFont="1"/>
    <xf numFmtId="0" fontId="0" fillId="0" borderId="22" xfId="0" applyBorder="1"/>
    <xf numFmtId="0" fontId="0" fillId="0" borderId="26" xfId="0" applyBorder="1"/>
    <xf numFmtId="0" fontId="0" fillId="0" borderId="30" xfId="0" applyBorder="1"/>
    <xf numFmtId="0" fontId="0" fillId="0" borderId="34" xfId="0" applyBorder="1" applyAlignment="1">
      <alignment horizontal="center"/>
    </xf>
    <xf numFmtId="0" fontId="9" fillId="6" borderId="0" xfId="0" applyFont="1" applyFill="1"/>
    <xf numFmtId="0" fontId="8" fillId="0" borderId="16" xfId="0" applyFont="1" applyBorder="1" applyAlignment="1">
      <alignment horizontal="left" vertical="center" wrapText="1"/>
    </xf>
    <xf numFmtId="0" fontId="7" fillId="0" borderId="18" xfId="0" applyFont="1" applyBorder="1" applyAlignment="1">
      <alignment horizontal="left" vertical="center" wrapText="1"/>
    </xf>
    <xf numFmtId="0" fontId="1" fillId="5" borderId="17" xfId="0" applyFont="1" applyFill="1" applyBorder="1" applyAlignment="1">
      <alignment horizontal="left" vertical="top"/>
    </xf>
    <xf numFmtId="0" fontId="7" fillId="4" borderId="19" xfId="0" applyFont="1" applyFill="1" applyBorder="1" applyAlignment="1">
      <alignment horizontal="left" vertical="center"/>
    </xf>
    <xf numFmtId="0" fontId="7" fillId="0" borderId="19" xfId="0" applyFont="1" applyBorder="1" applyAlignment="1">
      <alignment horizontal="left" vertical="center" wrapText="1"/>
    </xf>
    <xf numFmtId="0" fontId="7" fillId="0" borderId="7" xfId="0" applyFont="1" applyBorder="1" applyAlignment="1">
      <alignment horizontal="left" vertical="center" wrapText="1"/>
    </xf>
    <xf numFmtId="0" fontId="1" fillId="5" borderId="6" xfId="0" applyFont="1" applyFill="1" applyBorder="1" applyAlignment="1">
      <alignment horizontal="left" vertical="top"/>
    </xf>
    <xf numFmtId="0" fontId="11" fillId="0" borderId="1" xfId="0" applyFont="1" applyBorder="1" applyAlignment="1">
      <alignment vertical="top"/>
    </xf>
    <xf numFmtId="0" fontId="11" fillId="0" borderId="20" xfId="0" applyFont="1" applyBorder="1"/>
    <xf numFmtId="0" fontId="0" fillId="0" borderId="35" xfId="0" applyBorder="1"/>
    <xf numFmtId="0" fontId="0" fillId="0" borderId="39" xfId="0" applyBorder="1"/>
    <xf numFmtId="0" fontId="4" fillId="0" borderId="6" xfId="0" applyFont="1" applyBorder="1" applyAlignment="1">
      <alignment horizontal="left" vertical="center"/>
    </xf>
    <xf numFmtId="0" fontId="4" fillId="0" borderId="0" xfId="0" applyFont="1" applyAlignment="1">
      <alignment horizontal="left" vertical="center"/>
    </xf>
    <xf numFmtId="0" fontId="4" fillId="0" borderId="17" xfId="0" applyFont="1" applyBorder="1" applyAlignment="1">
      <alignment horizontal="left" vertical="center"/>
    </xf>
    <xf numFmtId="0" fontId="4" fillId="0" borderId="1" xfId="0" applyFont="1" applyBorder="1" applyAlignment="1">
      <alignment horizontal="left" vertical="center"/>
    </xf>
    <xf numFmtId="0" fontId="10" fillId="0" borderId="17" xfId="0" applyFont="1" applyBorder="1" applyAlignment="1">
      <alignment horizontal="left" vertical="top"/>
    </xf>
    <xf numFmtId="0" fontId="10" fillId="0" borderId="20" xfId="0" applyFont="1" applyBorder="1" applyAlignment="1">
      <alignment horizontal="left" vertical="top"/>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7" xfId="0" applyFont="1" applyBorder="1" applyAlignment="1">
      <alignment horizontal="left" vertical="center"/>
    </xf>
    <xf numFmtId="0" fontId="7" fillId="5" borderId="16" xfId="0" applyFont="1" applyFill="1" applyBorder="1" applyAlignment="1">
      <alignment horizontal="left" vertical="center"/>
    </xf>
    <xf numFmtId="0" fontId="0" fillId="0" borderId="0" xfId="0" applyAlignment="1">
      <alignment horizontal="left" wrapText="1"/>
    </xf>
    <xf numFmtId="0" fontId="0" fillId="6" borderId="0" xfId="0" applyFill="1"/>
    <xf numFmtId="0" fontId="7" fillId="6" borderId="0" xfId="0" applyFont="1" applyFill="1" applyAlignment="1">
      <alignment vertical="center"/>
    </xf>
    <xf numFmtId="0" fontId="10" fillId="6" borderId="0" xfId="0" applyFont="1" applyFill="1"/>
    <xf numFmtId="0" fontId="10" fillId="6" borderId="4" xfId="0" applyFont="1" applyFill="1" applyBorder="1" applyAlignment="1">
      <alignment vertical="center"/>
    </xf>
    <xf numFmtId="0" fontId="11" fillId="6" borderId="0" xfId="0" applyFont="1" applyFill="1" applyAlignment="1">
      <alignment vertical="center" wrapText="1"/>
    </xf>
    <xf numFmtId="0" fontId="10" fillId="6" borderId="0" xfId="0" applyFont="1" applyFill="1" applyAlignment="1">
      <alignment vertical="center"/>
    </xf>
    <xf numFmtId="0" fontId="10" fillId="6" borderId="16" xfId="0" applyFont="1" applyFill="1" applyBorder="1" applyAlignment="1" applyProtection="1">
      <alignment vertical="center" wrapText="1"/>
      <protection locked="0"/>
    </xf>
    <xf numFmtId="0" fontId="10" fillId="6" borderId="16" xfId="0" applyFont="1" applyFill="1" applyBorder="1" applyAlignment="1" applyProtection="1">
      <alignment horizontal="right" vertical="center" wrapText="1"/>
      <protection locked="0"/>
    </xf>
    <xf numFmtId="166" fontId="21" fillId="6" borderId="0" xfId="0" applyNumberFormat="1" applyFont="1" applyFill="1" applyAlignment="1">
      <alignment vertical="center" wrapText="1"/>
    </xf>
    <xf numFmtId="0" fontId="10" fillId="6" borderId="4" xfId="0" applyFont="1" applyFill="1" applyBorder="1" applyAlignment="1">
      <alignment horizontal="left" vertical="center"/>
    </xf>
    <xf numFmtId="0" fontId="10" fillId="6" borderId="0" xfId="0" applyFont="1" applyFill="1" applyAlignment="1">
      <alignment horizontal="left" vertical="center"/>
    </xf>
    <xf numFmtId="0" fontId="10" fillId="2" borderId="16" xfId="0" applyFont="1" applyFill="1" applyBorder="1" applyAlignment="1">
      <alignment vertical="center" wrapText="1"/>
    </xf>
    <xf numFmtId="166" fontId="21" fillId="0" borderId="0" xfId="0" applyNumberFormat="1" applyFont="1" applyAlignment="1">
      <alignment vertical="center" wrapText="1"/>
    </xf>
    <xf numFmtId="0" fontId="11" fillId="6" borderId="0" xfId="0" applyFont="1" applyFill="1" applyAlignment="1">
      <alignment wrapText="1"/>
    </xf>
    <xf numFmtId="0" fontId="10" fillId="6" borderId="0" xfId="0" applyFont="1" applyFill="1" applyAlignment="1">
      <alignment wrapText="1"/>
    </xf>
    <xf numFmtId="0" fontId="11" fillId="6" borderId="16" xfId="0" applyFont="1" applyFill="1" applyBorder="1" applyAlignment="1">
      <alignment vertical="center" wrapText="1"/>
    </xf>
    <xf numFmtId="0" fontId="10" fillId="6" borderId="16" xfId="0" applyFont="1" applyFill="1" applyBorder="1" applyAlignment="1">
      <alignment vertical="center" wrapText="1"/>
    </xf>
    <xf numFmtId="0" fontId="10" fillId="6" borderId="0" xfId="0" applyFont="1" applyFill="1" applyAlignment="1">
      <alignment vertical="center" wrapText="1"/>
    </xf>
    <xf numFmtId="0" fontId="11" fillId="8" borderId="16" xfId="0" applyFont="1" applyFill="1" applyBorder="1" applyAlignment="1">
      <alignment horizontal="left" vertical="center"/>
    </xf>
    <xf numFmtId="0" fontId="10" fillId="6" borderId="16" xfId="0" applyFont="1" applyFill="1" applyBorder="1" applyAlignment="1" applyProtection="1">
      <alignment horizontal="center" wrapText="1"/>
      <protection locked="0"/>
    </xf>
    <xf numFmtId="166" fontId="10" fillId="6" borderId="16" xfId="0" applyNumberFormat="1" applyFont="1" applyFill="1" applyBorder="1" applyAlignment="1" applyProtection="1">
      <alignment vertical="center" wrapText="1"/>
      <protection locked="0"/>
    </xf>
    <xf numFmtId="0" fontId="10" fillId="6" borderId="16" xfId="0" applyFont="1" applyFill="1" applyBorder="1" applyAlignment="1" applyProtection="1">
      <alignment horizontal="center" vertical="center" wrapText="1"/>
      <protection locked="0"/>
    </xf>
    <xf numFmtId="164" fontId="10" fillId="6" borderId="16" xfId="0" applyNumberFormat="1" applyFont="1" applyFill="1" applyBorder="1" applyAlignment="1" applyProtection="1">
      <alignment vertical="center" wrapText="1"/>
      <protection locked="0"/>
    </xf>
    <xf numFmtId="0" fontId="11" fillId="8" borderId="16" xfId="0" applyFont="1" applyFill="1" applyBorder="1" applyAlignment="1" applyProtection="1">
      <alignment horizontal="left" vertical="center"/>
      <protection locked="0"/>
    </xf>
    <xf numFmtId="0" fontId="10" fillId="6" borderId="16" xfId="0" applyFont="1" applyFill="1" applyBorder="1" applyAlignment="1">
      <alignment horizontal="center" vertical="center" wrapText="1"/>
    </xf>
    <xf numFmtId="0" fontId="11" fillId="8" borderId="16" xfId="0" applyFont="1" applyFill="1" applyBorder="1" applyAlignment="1">
      <alignment vertical="center" wrapText="1"/>
    </xf>
    <xf numFmtId="166" fontId="10" fillId="6" borderId="0" xfId="0" applyNumberFormat="1" applyFont="1" applyFill="1" applyAlignment="1">
      <alignment vertical="center" wrapText="1"/>
    </xf>
    <xf numFmtId="0" fontId="7" fillId="6" borderId="19" xfId="0" applyFont="1" applyFill="1" applyBorder="1" applyAlignment="1">
      <alignment horizontal="left" vertical="center"/>
    </xf>
    <xf numFmtId="0" fontId="10" fillId="6" borderId="0" xfId="0" applyFont="1" applyFill="1" applyAlignment="1" applyProtection="1">
      <alignment horizontal="left" vertical="top" wrapText="1"/>
      <protection locked="0"/>
    </xf>
    <xf numFmtId="0" fontId="10" fillId="6" borderId="0" xfId="0" applyFont="1" applyFill="1" applyAlignment="1">
      <alignment horizontal="left" vertical="top"/>
    </xf>
    <xf numFmtId="0" fontId="11" fillId="6" borderId="17" xfId="0" applyFont="1" applyFill="1" applyBorder="1" applyAlignment="1">
      <alignment vertical="center" wrapText="1"/>
    </xf>
    <xf numFmtId="0" fontId="0" fillId="6" borderId="17" xfId="0" applyFill="1" applyBorder="1"/>
    <xf numFmtId="0" fontId="0" fillId="6" borderId="18" xfId="0" applyFill="1" applyBorder="1"/>
    <xf numFmtId="0" fontId="7" fillId="0" borderId="2" xfId="0" applyFont="1" applyBorder="1" applyAlignment="1">
      <alignment horizontal="left" vertical="top" wrapText="1"/>
    </xf>
    <xf numFmtId="165" fontId="23" fillId="10" borderId="43" xfId="0" applyNumberFormat="1" applyFont="1" applyFill="1" applyBorder="1" applyAlignment="1">
      <alignment horizontal="right" vertical="center" wrapText="1"/>
    </xf>
    <xf numFmtId="165" fontId="10" fillId="9" borderId="16" xfId="0" applyNumberFormat="1" applyFont="1" applyFill="1" applyBorder="1" applyAlignment="1">
      <alignment vertical="center" wrapText="1"/>
    </xf>
    <xf numFmtId="167" fontId="10" fillId="6" borderId="16" xfId="0" applyNumberFormat="1" applyFont="1" applyFill="1" applyBorder="1" applyAlignment="1" applyProtection="1">
      <alignment vertical="center" wrapText="1"/>
      <protection locked="0"/>
    </xf>
    <xf numFmtId="0" fontId="10" fillId="6" borderId="4" xfId="0" applyFont="1" applyFill="1" applyBorder="1" applyAlignment="1">
      <alignment vertical="top"/>
    </xf>
    <xf numFmtId="0" fontId="10" fillId="6" borderId="0" xfId="0" applyFont="1" applyFill="1" applyAlignment="1">
      <alignment vertical="top"/>
    </xf>
    <xf numFmtId="0" fontId="11" fillId="6" borderId="16" xfId="0" applyFont="1" applyFill="1" applyBorder="1" applyAlignment="1">
      <alignment horizontal="center" vertical="center" wrapText="1"/>
    </xf>
    <xf numFmtId="0" fontId="10" fillId="0" borderId="0" xfId="0" applyFont="1" applyAlignment="1">
      <alignment horizontal="left" vertical="top"/>
    </xf>
    <xf numFmtId="0" fontId="25" fillId="11" borderId="0" xfId="4" applyFont="1" applyFill="1" applyAlignment="1">
      <alignment vertical="center"/>
    </xf>
    <xf numFmtId="0" fontId="25" fillId="11" borderId="48" xfId="4" applyFont="1" applyFill="1" applyBorder="1" applyAlignment="1">
      <alignment vertical="center"/>
    </xf>
    <xf numFmtId="0" fontId="26" fillId="11" borderId="43" xfId="4" applyFont="1" applyFill="1" applyBorder="1" applyAlignment="1">
      <alignment horizontal="center" vertical="center" wrapText="1"/>
    </xf>
    <xf numFmtId="168" fontId="25" fillId="11" borderId="43" xfId="4" applyNumberFormat="1" applyFont="1" applyFill="1" applyBorder="1" applyAlignment="1">
      <alignment horizontal="center" vertical="center" wrapText="1"/>
    </xf>
    <xf numFmtId="0" fontId="25" fillId="11" borderId="43" xfId="4" applyFont="1" applyFill="1" applyBorder="1" applyAlignment="1">
      <alignment horizontal="center" vertical="center" wrapText="1"/>
    </xf>
    <xf numFmtId="168" fontId="25" fillId="0" borderId="43" xfId="4" applyNumberFormat="1" applyFont="1" applyBorder="1" applyAlignment="1">
      <alignment horizontal="center" vertical="center" wrapText="1"/>
    </xf>
    <xf numFmtId="0" fontId="25" fillId="13" borderId="43" xfId="4" applyFont="1" applyFill="1" applyBorder="1" applyAlignment="1">
      <alignment horizontal="center" vertical="center" wrapText="1"/>
    </xf>
    <xf numFmtId="0" fontId="25" fillId="0" borderId="43" xfId="4" applyFont="1" applyBorder="1" applyAlignment="1">
      <alignment horizontal="center" vertical="center" wrapText="1"/>
    </xf>
    <xf numFmtId="168" fontId="25" fillId="14" borderId="43" xfId="4" applyNumberFormat="1" applyFont="1" applyFill="1" applyBorder="1" applyAlignment="1">
      <alignment horizontal="center" vertical="center" wrapText="1"/>
    </xf>
    <xf numFmtId="168" fontId="25" fillId="5" borderId="43" xfId="4" applyNumberFormat="1" applyFont="1" applyFill="1" applyBorder="1" applyAlignment="1">
      <alignment horizontal="center" vertical="center" wrapText="1"/>
    </xf>
    <xf numFmtId="0" fontId="10" fillId="6" borderId="0" xfId="0" applyFont="1" applyFill="1" applyAlignment="1">
      <alignment horizontal="right" vertical="center"/>
    </xf>
    <xf numFmtId="164" fontId="10" fillId="6" borderId="0" xfId="0" applyNumberFormat="1" applyFont="1" applyFill="1" applyAlignment="1">
      <alignment horizontal="right" vertical="center"/>
    </xf>
    <xf numFmtId="0" fontId="7" fillId="0" borderId="1" xfId="0" applyFont="1" applyBorder="1" applyAlignment="1">
      <alignment horizontal="left" vertical="center" wrapText="1"/>
    </xf>
    <xf numFmtId="0" fontId="0" fillId="0" borderId="16" xfId="0" applyBorder="1" applyAlignment="1">
      <alignment horizontal="left" vertical="center"/>
    </xf>
    <xf numFmtId="0" fontId="0" fillId="0" borderId="16" xfId="0" applyBorder="1" applyAlignment="1">
      <alignment vertical="center"/>
    </xf>
    <xf numFmtId="0" fontId="0" fillId="0" borderId="16" xfId="0" applyBorder="1" applyAlignment="1">
      <alignment horizontal="left" vertical="top" wrapText="1"/>
    </xf>
    <xf numFmtId="0" fontId="0" fillId="0" borderId="0" xfId="0" applyAlignment="1">
      <alignment horizontal="left" vertical="top" wrapText="1"/>
    </xf>
    <xf numFmtId="0" fontId="0" fillId="0" borderId="17" xfId="0" applyBorder="1" applyAlignment="1">
      <alignment horizontal="left" vertical="top"/>
    </xf>
    <xf numFmtId="0" fontId="10" fillId="0" borderId="17" xfId="0" applyFont="1" applyBorder="1" applyAlignment="1">
      <alignment horizontal="left" vertical="top" wrapText="1"/>
    </xf>
    <xf numFmtId="0" fontId="10" fillId="0" borderId="18" xfId="0" applyFont="1" applyBorder="1" applyAlignment="1">
      <alignment horizontal="left" vertical="top"/>
    </xf>
    <xf numFmtId="0" fontId="10" fillId="6" borderId="20" xfId="0" applyFont="1" applyFill="1" applyBorder="1" applyAlignment="1" applyProtection="1">
      <alignment horizontal="left" vertical="top" wrapText="1"/>
      <protection locked="0"/>
    </xf>
    <xf numFmtId="0" fontId="28" fillId="15" borderId="0" xfId="0" applyFont="1" applyFill="1" applyAlignment="1">
      <alignment wrapText="1" readingOrder="1"/>
    </xf>
    <xf numFmtId="0" fontId="7" fillId="6" borderId="16" xfId="0" applyFont="1" applyFill="1" applyBorder="1" applyAlignment="1">
      <alignment horizontal="left" vertical="center" wrapText="1"/>
    </xf>
    <xf numFmtId="0" fontId="7" fillId="6" borderId="0" xfId="0" applyFont="1" applyFill="1" applyAlignment="1">
      <alignment horizontal="left" vertical="center" wrapText="1"/>
    </xf>
    <xf numFmtId="0" fontId="6" fillId="6" borderId="0" xfId="0" applyFont="1" applyFill="1"/>
    <xf numFmtId="0" fontId="7" fillId="6" borderId="19" xfId="0" applyFont="1" applyFill="1" applyBorder="1" applyAlignment="1">
      <alignment horizontal="left" vertical="center" wrapText="1"/>
    </xf>
    <xf numFmtId="0" fontId="0" fillId="6" borderId="16" xfId="0" applyFill="1" applyBorder="1" applyAlignment="1">
      <alignment vertical="center" wrapText="1"/>
    </xf>
    <xf numFmtId="0" fontId="0" fillId="6" borderId="16" xfId="0" applyFill="1" applyBorder="1" applyAlignment="1">
      <alignment wrapText="1"/>
    </xf>
    <xf numFmtId="0" fontId="14" fillId="6" borderId="0" xfId="0" applyFont="1" applyFill="1"/>
    <xf numFmtId="0" fontId="0" fillId="6" borderId="0" xfId="0" applyFill="1" applyAlignment="1">
      <alignment wrapText="1"/>
    </xf>
    <xf numFmtId="0" fontId="0" fillId="6" borderId="16" xfId="0" applyFill="1" applyBorder="1" applyAlignment="1">
      <alignment vertical="top" wrapText="1"/>
    </xf>
    <xf numFmtId="0" fontId="0" fillId="6" borderId="16" xfId="0" applyFill="1" applyBorder="1" applyAlignment="1">
      <alignment vertical="top"/>
    </xf>
    <xf numFmtId="0" fontId="29" fillId="0" borderId="16" xfId="5" applyBorder="1" applyAlignment="1">
      <alignment horizontal="left" vertical="top" wrapText="1"/>
    </xf>
    <xf numFmtId="0" fontId="0" fillId="0" borderId="16" xfId="0" applyBorder="1" applyAlignment="1">
      <alignment vertical="top" wrapText="1"/>
    </xf>
    <xf numFmtId="165" fontId="10" fillId="6" borderId="44" xfId="0" applyNumberFormat="1" applyFont="1" applyFill="1" applyBorder="1" applyAlignment="1" applyProtection="1">
      <alignment horizontal="right" vertical="center" wrapText="1"/>
      <protection locked="0"/>
    </xf>
    <xf numFmtId="165" fontId="10" fillId="6" borderId="18" xfId="0" applyNumberFormat="1" applyFont="1" applyFill="1" applyBorder="1" applyAlignment="1" applyProtection="1">
      <alignment horizontal="right" vertical="center" wrapText="1"/>
      <protection locked="0"/>
    </xf>
    <xf numFmtId="0" fontId="0" fillId="17" borderId="16" xfId="0" applyFill="1" applyBorder="1" applyAlignment="1">
      <alignment vertical="center"/>
    </xf>
    <xf numFmtId="0" fontId="0" fillId="17" borderId="0" xfId="0" applyFill="1"/>
    <xf numFmtId="0" fontId="14" fillId="17" borderId="0" xfId="0" applyFont="1" applyFill="1"/>
    <xf numFmtId="0" fontId="29" fillId="0" borderId="0" xfId="5"/>
    <xf numFmtId="0" fontId="0" fillId="17" borderId="0" xfId="0" applyFill="1" applyAlignment="1">
      <alignment vertical="center" wrapText="1"/>
    </xf>
    <xf numFmtId="0" fontId="0" fillId="17" borderId="16" xfId="0" applyFill="1" applyBorder="1"/>
    <xf numFmtId="0" fontId="0" fillId="0" borderId="16" xfId="0" applyBorder="1" applyAlignment="1">
      <alignment horizontal="left" wrapText="1"/>
    </xf>
    <xf numFmtId="0" fontId="3" fillId="3" borderId="16" xfId="0" applyFont="1" applyFill="1" applyBorder="1" applyAlignment="1">
      <alignment horizontal="center" vertical="center"/>
    </xf>
    <xf numFmtId="0" fontId="0" fillId="0" borderId="16" xfId="0" applyBorder="1" applyAlignment="1">
      <alignment horizontal="left" vertical="top" wrapText="1"/>
    </xf>
    <xf numFmtId="0" fontId="0" fillId="0" borderId="16" xfId="0" applyBorder="1" applyAlignment="1">
      <alignment horizontal="left"/>
    </xf>
    <xf numFmtId="0" fontId="3" fillId="3" borderId="2"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4" fillId="3" borderId="17" xfId="0" applyFont="1" applyFill="1" applyBorder="1" applyAlignment="1">
      <alignment horizontal="left" vertical="center"/>
    </xf>
    <xf numFmtId="0" fontId="4" fillId="3" borderId="18" xfId="0" applyFont="1" applyFill="1" applyBorder="1" applyAlignment="1">
      <alignment horizontal="left" vertical="center"/>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8" xfId="0" applyBorder="1" applyAlignment="1">
      <alignment horizontal="left" vertical="top"/>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0" fillId="0" borderId="0" xfId="0" applyAlignment="1">
      <alignment horizontal="left" vertical="top" wrapText="1"/>
    </xf>
    <xf numFmtId="0" fontId="10" fillId="6" borderId="17" xfId="0" applyFont="1" applyFill="1" applyBorder="1" applyAlignment="1" applyProtection="1">
      <alignment horizontal="left" vertical="center" wrapText="1"/>
      <protection locked="0"/>
    </xf>
    <xf numFmtId="0" fontId="10" fillId="6" borderId="20" xfId="0" applyFont="1" applyFill="1" applyBorder="1" applyAlignment="1" applyProtection="1">
      <alignment horizontal="left" vertical="center" wrapText="1"/>
      <protection locked="0"/>
    </xf>
    <xf numFmtId="0" fontId="10" fillId="6" borderId="18" xfId="0" applyFont="1" applyFill="1" applyBorder="1" applyAlignment="1" applyProtection="1">
      <alignment horizontal="left" vertical="center" wrapText="1"/>
      <protection locked="0"/>
    </xf>
    <xf numFmtId="165" fontId="10" fillId="6" borderId="44" xfId="0" applyNumberFormat="1" applyFont="1" applyFill="1" applyBorder="1" applyAlignment="1" applyProtection="1">
      <alignment horizontal="right" vertical="center" wrapText="1"/>
      <protection locked="0"/>
    </xf>
    <xf numFmtId="165" fontId="10" fillId="6" borderId="18" xfId="0" applyNumberFormat="1" applyFont="1" applyFill="1" applyBorder="1" applyAlignment="1" applyProtection="1">
      <alignment horizontal="right" vertical="center" wrapText="1"/>
      <protection locked="0"/>
    </xf>
    <xf numFmtId="0" fontId="0" fillId="6" borderId="4" xfId="2" applyFont="1" applyFill="1" applyBorder="1" applyAlignment="1">
      <alignment horizontal="left" vertical="top" wrapText="1"/>
    </xf>
    <xf numFmtId="0" fontId="2" fillId="6" borderId="0" xfId="2" applyFont="1" applyFill="1" applyBorder="1" applyAlignment="1">
      <alignment horizontal="left" vertical="top" wrapText="1"/>
    </xf>
    <xf numFmtId="0" fontId="2" fillId="6" borderId="4" xfId="2" applyFont="1" applyFill="1" applyBorder="1" applyAlignment="1">
      <alignment horizontal="left" vertical="top" wrapText="1"/>
    </xf>
    <xf numFmtId="0" fontId="10" fillId="6" borderId="17" xfId="0" applyFont="1" applyFill="1" applyBorder="1" applyAlignment="1" applyProtection="1">
      <alignment horizontal="left" vertical="top" wrapText="1"/>
      <protection locked="0"/>
    </xf>
    <xf numFmtId="0" fontId="10" fillId="6" borderId="20" xfId="0" applyFont="1" applyFill="1" applyBorder="1" applyAlignment="1" applyProtection="1">
      <alignment horizontal="left" vertical="top" wrapText="1"/>
      <protection locked="0"/>
    </xf>
    <xf numFmtId="0" fontId="10" fillId="6" borderId="18" xfId="0" applyFont="1" applyFill="1" applyBorder="1" applyAlignment="1" applyProtection="1">
      <alignment horizontal="left" vertical="top" wrapText="1"/>
      <protection locked="0"/>
    </xf>
    <xf numFmtId="166" fontId="11" fillId="2" borderId="17" xfId="0" applyNumberFormat="1" applyFont="1" applyFill="1" applyBorder="1" applyAlignment="1">
      <alignment horizontal="center" vertical="center" wrapText="1"/>
    </xf>
    <xf numFmtId="166" fontId="11" fillId="2" borderId="18" xfId="0" applyNumberFormat="1" applyFont="1" applyFill="1" applyBorder="1" applyAlignment="1">
      <alignment horizontal="center" vertical="center" wrapText="1"/>
    </xf>
    <xf numFmtId="0" fontId="10" fillId="6" borderId="4" xfId="0" applyFont="1" applyFill="1" applyBorder="1" applyAlignment="1">
      <alignment horizontal="left" vertical="top" wrapText="1"/>
    </xf>
    <xf numFmtId="0" fontId="10" fillId="6" borderId="0" xfId="0" applyFont="1" applyFill="1" applyAlignment="1">
      <alignment horizontal="left" vertical="top" wrapText="1"/>
    </xf>
    <xf numFmtId="0" fontId="10" fillId="6" borderId="4" xfId="0" applyFont="1" applyFill="1" applyBorder="1" applyAlignment="1">
      <alignment horizontal="left" vertical="center" wrapText="1"/>
    </xf>
    <xf numFmtId="0" fontId="10" fillId="6" borderId="0" xfId="0" applyFont="1" applyFill="1" applyAlignment="1">
      <alignment horizontal="left" vertical="center" wrapText="1"/>
    </xf>
    <xf numFmtId="0" fontId="11" fillId="6" borderId="17" xfId="0" applyFont="1" applyFill="1" applyBorder="1" applyAlignment="1">
      <alignment horizontal="left" vertical="center" wrapText="1"/>
    </xf>
    <xf numFmtId="0" fontId="11" fillId="6" borderId="20" xfId="0" applyFont="1" applyFill="1" applyBorder="1" applyAlignment="1">
      <alignment horizontal="left" vertical="center" wrapText="1"/>
    </xf>
    <xf numFmtId="0" fontId="11" fillId="6" borderId="18" xfId="0" applyFont="1" applyFill="1" applyBorder="1" applyAlignment="1">
      <alignment horizontal="left" vertical="center" wrapText="1"/>
    </xf>
    <xf numFmtId="0" fontId="10" fillId="8" borderId="17" xfId="0" applyFont="1" applyFill="1" applyBorder="1" applyAlignment="1">
      <alignment horizontal="left" vertical="center" wrapText="1"/>
    </xf>
    <xf numFmtId="0" fontId="10" fillId="8" borderId="20" xfId="0" applyFont="1" applyFill="1" applyBorder="1" applyAlignment="1">
      <alignment horizontal="left" vertical="center" wrapText="1"/>
    </xf>
    <xf numFmtId="0" fontId="10" fillId="8" borderId="18" xfId="0" applyFont="1" applyFill="1" applyBorder="1" applyAlignment="1">
      <alignment horizontal="left" vertical="center" wrapText="1"/>
    </xf>
    <xf numFmtId="0" fontId="10" fillId="6" borderId="17" xfId="0" applyFont="1" applyFill="1" applyBorder="1" applyAlignment="1" applyProtection="1">
      <alignment horizontal="center" vertical="center" wrapText="1"/>
      <protection locked="0"/>
    </xf>
    <xf numFmtId="0" fontId="10" fillId="6" borderId="20" xfId="0" applyFont="1" applyFill="1" applyBorder="1" applyAlignment="1" applyProtection="1">
      <alignment horizontal="center" vertical="center" wrapText="1"/>
      <protection locked="0"/>
    </xf>
    <xf numFmtId="0" fontId="10" fillId="6" borderId="18" xfId="0" applyFont="1" applyFill="1" applyBorder="1" applyAlignment="1" applyProtection="1">
      <alignment horizontal="center" vertical="center" wrapText="1"/>
      <protection locked="0"/>
    </xf>
    <xf numFmtId="165" fontId="11" fillId="6" borderId="17" xfId="0" applyNumberFormat="1" applyFont="1" applyFill="1" applyBorder="1" applyAlignment="1">
      <alignment horizontal="right" vertical="center" wrapText="1"/>
    </xf>
    <xf numFmtId="165" fontId="11" fillId="6" borderId="18" xfId="0" applyNumberFormat="1" applyFont="1" applyFill="1" applyBorder="1" applyAlignment="1">
      <alignment horizontal="right" vertical="center" wrapText="1"/>
    </xf>
    <xf numFmtId="0" fontId="4" fillId="3" borderId="20" xfId="0" applyFont="1" applyFill="1" applyBorder="1" applyAlignment="1">
      <alignment horizontal="left" vertical="center"/>
    </xf>
    <xf numFmtId="0" fontId="3" fillId="3" borderId="0" xfId="0" applyFont="1" applyFill="1" applyAlignment="1">
      <alignment horizontal="center" vertical="center"/>
    </xf>
    <xf numFmtId="0" fontId="10" fillId="6" borderId="17" xfId="0" applyFont="1" applyFill="1" applyBorder="1" applyAlignment="1">
      <alignment horizontal="left" vertical="top" wrapText="1"/>
    </xf>
    <xf numFmtId="0" fontId="10" fillId="6" borderId="20" xfId="0" applyFont="1" applyFill="1" applyBorder="1" applyAlignment="1">
      <alignment horizontal="left" vertical="top" wrapText="1"/>
    </xf>
    <xf numFmtId="0" fontId="10" fillId="6" borderId="18" xfId="0" applyFont="1" applyFill="1" applyBorder="1" applyAlignment="1">
      <alignment horizontal="left" vertical="top" wrapText="1"/>
    </xf>
    <xf numFmtId="0" fontId="10" fillId="0" borderId="17" xfId="0" applyFont="1" applyBorder="1" applyAlignment="1">
      <alignment horizontal="left" vertical="top"/>
    </xf>
    <xf numFmtId="0" fontId="10" fillId="0" borderId="20" xfId="0" applyFont="1" applyBorder="1" applyAlignment="1">
      <alignment horizontal="left" vertical="top"/>
    </xf>
    <xf numFmtId="0" fontId="10" fillId="0" borderId="18" xfId="0" applyFont="1" applyBorder="1" applyAlignment="1">
      <alignment horizontal="left" vertical="top"/>
    </xf>
    <xf numFmtId="0" fontId="10" fillId="0" borderId="17" xfId="0" applyFont="1" applyBorder="1" applyAlignment="1">
      <alignment horizontal="left" vertical="top" wrapText="1"/>
    </xf>
    <xf numFmtId="0" fontId="10" fillId="0" borderId="20" xfId="0" applyFont="1" applyBorder="1" applyAlignment="1">
      <alignment horizontal="left" vertical="top" wrapText="1"/>
    </xf>
    <xf numFmtId="0" fontId="10" fillId="0" borderId="18" xfId="0" applyFont="1" applyBorder="1" applyAlignment="1">
      <alignment horizontal="left" vertical="top" wrapText="1"/>
    </xf>
    <xf numFmtId="0" fontId="25" fillId="12" borderId="45" xfId="4" applyFont="1" applyFill="1" applyBorder="1" applyAlignment="1">
      <alignment horizontal="left" vertical="center"/>
    </xf>
    <xf numFmtId="168" fontId="25" fillId="0" borderId="45" xfId="4" applyNumberFormat="1" applyFont="1" applyBorder="1" applyAlignment="1">
      <alignment horizontal="center" vertical="center"/>
    </xf>
    <xf numFmtId="0" fontId="4" fillId="3" borderId="4" xfId="0" applyFont="1" applyFill="1" applyBorder="1" applyAlignment="1">
      <alignment horizontal="left" vertical="center"/>
    </xf>
    <xf numFmtId="0" fontId="4" fillId="3" borderId="0" xfId="0" applyFont="1" applyFill="1" applyAlignment="1">
      <alignment horizontal="left" vertical="center"/>
    </xf>
    <xf numFmtId="0" fontId="11" fillId="6" borderId="17" xfId="0" applyFont="1" applyFill="1" applyBorder="1" applyAlignment="1">
      <alignment horizontal="center" vertical="center" wrapText="1"/>
    </xf>
    <xf numFmtId="0" fontId="11" fillId="6" borderId="20" xfId="0" applyFont="1" applyFill="1" applyBorder="1" applyAlignment="1">
      <alignment horizontal="center" vertical="center" wrapText="1"/>
    </xf>
    <xf numFmtId="0" fontId="11" fillId="6" borderId="18" xfId="0" applyFont="1" applyFill="1" applyBorder="1" applyAlignment="1">
      <alignment horizontal="center" vertical="center" wrapText="1"/>
    </xf>
    <xf numFmtId="0" fontId="30" fillId="16" borderId="17" xfId="0" applyFont="1" applyFill="1" applyBorder="1" applyAlignment="1">
      <alignment wrapText="1"/>
    </xf>
    <xf numFmtId="0" fontId="30" fillId="16" borderId="20" xfId="0" applyFont="1" applyFill="1" applyBorder="1" applyAlignment="1">
      <alignment wrapText="1"/>
    </xf>
    <xf numFmtId="0" fontId="30" fillId="16" borderId="49" xfId="0" applyFont="1" applyFill="1" applyBorder="1" applyAlignment="1">
      <alignment wrapText="1"/>
    </xf>
    <xf numFmtId="0" fontId="10" fillId="6" borderId="0" xfId="0" applyFont="1" applyFill="1" applyAlignment="1">
      <alignment horizontal="center" wrapText="1"/>
    </xf>
    <xf numFmtId="0" fontId="11" fillId="6" borderId="21" xfId="0" applyFont="1" applyFill="1" applyBorder="1" applyAlignment="1">
      <alignment horizontal="left" wrapText="1"/>
    </xf>
    <xf numFmtId="166" fontId="10" fillId="2" borderId="17" xfId="0" applyNumberFormat="1" applyFont="1" applyFill="1" applyBorder="1" applyAlignment="1">
      <alignment horizontal="center" vertical="center" wrapText="1"/>
    </xf>
    <xf numFmtId="166" fontId="10" fillId="2" borderId="18" xfId="0" applyNumberFormat="1" applyFont="1" applyFill="1" applyBorder="1" applyAlignment="1">
      <alignment horizontal="center" vertical="center" wrapText="1"/>
    </xf>
    <xf numFmtId="0" fontId="25" fillId="11" borderId="48" xfId="4" applyFont="1" applyFill="1" applyBorder="1" applyAlignment="1">
      <alignment horizontal="left" vertical="center"/>
    </xf>
    <xf numFmtId="168" fontId="25" fillId="5" borderId="45" xfId="4" applyNumberFormat="1" applyFont="1" applyFill="1" applyBorder="1" applyAlignment="1">
      <alignment horizontal="center" vertical="center"/>
    </xf>
    <xf numFmtId="168" fontId="25" fillId="14" borderId="45" xfId="4" applyNumberFormat="1" applyFont="1" applyFill="1" applyBorder="1" applyAlignment="1">
      <alignment horizontal="center" vertical="center"/>
    </xf>
    <xf numFmtId="168" fontId="25" fillId="11" borderId="45" xfId="4" applyNumberFormat="1" applyFont="1" applyFill="1" applyBorder="1" applyAlignment="1">
      <alignment horizontal="center" vertical="center"/>
    </xf>
    <xf numFmtId="168" fontId="25" fillId="11" borderId="46" xfId="4" applyNumberFormat="1" applyFont="1" applyFill="1" applyBorder="1" applyAlignment="1">
      <alignment horizontal="center" vertical="center"/>
    </xf>
    <xf numFmtId="168" fontId="25" fillId="11" borderId="47" xfId="4" applyNumberFormat="1" applyFont="1" applyFill="1" applyBorder="1" applyAlignment="1">
      <alignment horizontal="center" vertical="center"/>
    </xf>
    <xf numFmtId="0" fontId="25" fillId="11" borderId="45" xfId="4" applyFont="1" applyFill="1" applyBorder="1" applyAlignment="1">
      <alignment horizontal="center" vertical="center"/>
    </xf>
    <xf numFmtId="0" fontId="25" fillId="11" borderId="46" xfId="4" applyFont="1" applyFill="1" applyBorder="1" applyAlignment="1">
      <alignment horizontal="center" vertical="center"/>
    </xf>
    <xf numFmtId="0" fontId="25" fillId="11" borderId="47" xfId="4" applyFont="1" applyFill="1" applyBorder="1" applyAlignment="1">
      <alignment horizontal="center" vertical="center"/>
    </xf>
    <xf numFmtId="168" fontId="25" fillId="14" borderId="46" xfId="4" applyNumberFormat="1" applyFont="1" applyFill="1" applyBorder="1" applyAlignment="1">
      <alignment horizontal="center" vertical="center"/>
    </xf>
    <xf numFmtId="168" fontId="25" fillId="14" borderId="47" xfId="4" applyNumberFormat="1" applyFont="1" applyFill="1" applyBorder="1" applyAlignment="1">
      <alignment horizontal="center" vertical="center"/>
    </xf>
    <xf numFmtId="0" fontId="25" fillId="11" borderId="48" xfId="4" applyFont="1" applyFill="1" applyBorder="1" applyAlignment="1">
      <alignment horizontal="left" vertical="center" wrapText="1"/>
    </xf>
    <xf numFmtId="0" fontId="26" fillId="11" borderId="45" xfId="4" applyFont="1" applyFill="1" applyBorder="1" applyAlignment="1">
      <alignment horizontal="center" vertical="center" wrapText="1"/>
    </xf>
    <xf numFmtId="169" fontId="25" fillId="11" borderId="45" xfId="4" applyNumberFormat="1" applyFont="1" applyFill="1" applyBorder="1" applyAlignment="1">
      <alignment horizontal="center" vertical="center"/>
    </xf>
    <xf numFmtId="0" fontId="17" fillId="2" borderId="17" xfId="0" applyFont="1" applyFill="1" applyBorder="1" applyAlignment="1">
      <alignment horizontal="left" wrapText="1"/>
    </xf>
    <xf numFmtId="0" fontId="17" fillId="2" borderId="20" xfId="0" applyFont="1" applyFill="1" applyBorder="1" applyAlignment="1">
      <alignment horizontal="left" wrapText="1"/>
    </xf>
    <xf numFmtId="0" fontId="17" fillId="2" borderId="18" xfId="0" applyFont="1" applyFill="1" applyBorder="1" applyAlignment="1">
      <alignment horizontal="left" wrapText="1"/>
    </xf>
    <xf numFmtId="0" fontId="3" fillId="3" borderId="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0" fillId="0" borderId="0" xfId="0" applyAlignment="1">
      <alignment horizontal="left" wrapText="1"/>
    </xf>
    <xf numFmtId="0" fontId="0" fillId="6" borderId="23" xfId="0" applyFill="1" applyBorder="1" applyAlignment="1">
      <alignment horizontal="left" vertical="center"/>
    </xf>
    <xf numFmtId="0" fontId="0" fillId="6" borderId="24" xfId="0" applyFill="1" applyBorder="1" applyAlignment="1">
      <alignment horizontal="left" vertical="center"/>
    </xf>
    <xf numFmtId="0" fontId="0" fillId="6" borderId="25" xfId="0" applyFill="1"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0" fillId="0" borderId="29" xfId="0" applyBorder="1" applyAlignment="1">
      <alignment horizontal="left" vertical="center"/>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36" xfId="0" applyBorder="1" applyAlignment="1">
      <alignment horizontal="left"/>
    </xf>
    <xf numFmtId="0" fontId="0" fillId="0" borderId="37" xfId="0" applyBorder="1" applyAlignment="1">
      <alignment horizontal="left"/>
    </xf>
    <xf numFmtId="0" fontId="0" fillId="0" borderId="38" xfId="0" applyBorder="1" applyAlignment="1">
      <alignment horizontal="left"/>
    </xf>
    <xf numFmtId="0" fontId="0" fillId="0" borderId="40" xfId="0" applyBorder="1" applyAlignment="1">
      <alignment horizontal="left"/>
    </xf>
    <xf numFmtId="0" fontId="0" fillId="0" borderId="41" xfId="0" applyBorder="1" applyAlignment="1">
      <alignment horizontal="left"/>
    </xf>
    <xf numFmtId="0" fontId="0" fillId="0" borderId="42" xfId="0" applyBorder="1" applyAlignment="1">
      <alignment horizontal="left"/>
    </xf>
    <xf numFmtId="0" fontId="19" fillId="0" borderId="8" xfId="0" applyFont="1" applyBorder="1" applyAlignment="1">
      <alignment horizontal="center" wrapText="1"/>
    </xf>
    <xf numFmtId="0" fontId="19" fillId="0" borderId="9" xfId="0" applyFont="1" applyBorder="1" applyAlignment="1">
      <alignment horizontal="center" wrapText="1"/>
    </xf>
    <xf numFmtId="0" fontId="19" fillId="0" borderId="10" xfId="0" applyFont="1" applyBorder="1" applyAlignment="1">
      <alignment horizontal="center" wrapText="1"/>
    </xf>
    <xf numFmtId="0" fontId="19" fillId="0" borderId="11" xfId="0" applyFont="1" applyBorder="1" applyAlignment="1">
      <alignment horizontal="center" wrapText="1"/>
    </xf>
    <xf numFmtId="0" fontId="19" fillId="0" borderId="0" xfId="0" applyFont="1" applyAlignment="1">
      <alignment horizontal="center" wrapText="1"/>
    </xf>
    <xf numFmtId="0" fontId="19" fillId="0" borderId="12" xfId="0" applyFont="1" applyBorder="1" applyAlignment="1">
      <alignment horizontal="center" wrapText="1"/>
    </xf>
    <xf numFmtId="0" fontId="19" fillId="0" borderId="13" xfId="0" applyFont="1" applyBorder="1" applyAlignment="1">
      <alignment horizontal="center" wrapText="1"/>
    </xf>
    <xf numFmtId="0" fontId="19" fillId="0" borderId="14" xfId="0" applyFont="1" applyBorder="1" applyAlignment="1">
      <alignment horizontal="center" wrapText="1"/>
    </xf>
    <xf numFmtId="0" fontId="19" fillId="0" borderId="15" xfId="0" applyFont="1" applyBorder="1" applyAlignment="1">
      <alignment horizontal="center" wrapText="1"/>
    </xf>
    <xf numFmtId="0" fontId="27" fillId="0" borderId="46" xfId="4" applyFont="1" applyBorder="1" applyAlignment="1"/>
    <xf numFmtId="0" fontId="27" fillId="0" borderId="47" xfId="4" applyFont="1" applyBorder="1" applyAlignment="1"/>
    <xf numFmtId="169" fontId="27" fillId="0" borderId="46" xfId="4" applyNumberFormat="1" applyFont="1" applyBorder="1" applyAlignment="1"/>
    <xf numFmtId="169" fontId="27" fillId="0" borderId="47" xfId="4" applyNumberFormat="1" applyFont="1" applyBorder="1" applyAlignment="1"/>
    <xf numFmtId="0" fontId="27" fillId="0" borderId="0" xfId="4" applyFont="1" applyAlignment="1"/>
    <xf numFmtId="0" fontId="27" fillId="0" borderId="48" xfId="4" applyFont="1" applyBorder="1" applyAlignment="1"/>
    <xf numFmtId="0" fontId="27" fillId="5" borderId="46" xfId="4" applyFont="1" applyFill="1" applyBorder="1" applyAlignment="1"/>
    <xf numFmtId="0" fontId="27" fillId="5" borderId="47" xfId="4" applyFont="1" applyFill="1" applyBorder="1" applyAlignment="1"/>
    <xf numFmtId="0" fontId="0" fillId="0" borderId="0" xfId="0" applyAlignment="1"/>
  </cellXfs>
  <cellStyles count="6">
    <cellStyle name="Bad" xfId="2" builtinId="27"/>
    <cellStyle name="Currency" xfId="1" builtinId="4"/>
    <cellStyle name="Hyperlink" xfId="5" builtinId="8"/>
    <cellStyle name="Normal" xfId="0" builtinId="0"/>
    <cellStyle name="Normal 2" xfId="3" xr:uid="{00000000-0005-0000-0000-000003000000}"/>
    <cellStyle name="Normal_PEP 2 -Design + Delivery" xfId="4" xr:uid="{75669C45-9BEE-4C89-86A3-84D70A2B9C42}"/>
  </cellStyles>
  <dxfs count="3">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PMO/Governance/Highways%20Social%20Value%20Process%20Map.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Martin.oldfield@manchester.gov.u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4"/>
  <sheetViews>
    <sheetView topLeftCell="A6" zoomScaleNormal="100" workbookViewId="0">
      <selection activeCell="K19" sqref="K19:L19"/>
    </sheetView>
  </sheetViews>
  <sheetFormatPr defaultRowHeight="14.45"/>
  <sheetData>
    <row r="1" spans="1:16" ht="23.25" customHeight="1">
      <c r="D1" s="147" t="s">
        <v>0</v>
      </c>
      <c r="E1" s="147"/>
      <c r="F1" s="147"/>
      <c r="G1" s="147"/>
      <c r="H1" s="147"/>
      <c r="I1" s="147"/>
      <c r="J1" s="147"/>
      <c r="K1" s="147"/>
      <c r="L1" s="147"/>
      <c r="M1" s="147"/>
      <c r="N1" s="147"/>
      <c r="O1" s="147"/>
      <c r="P1" s="147"/>
    </row>
    <row r="2" spans="1:16" ht="23.25" customHeight="1">
      <c r="D2" s="147"/>
      <c r="E2" s="147"/>
      <c r="F2" s="147"/>
      <c r="G2" s="147"/>
      <c r="H2" s="147"/>
      <c r="I2" s="147"/>
      <c r="J2" s="147"/>
      <c r="K2" s="147"/>
      <c r="L2" s="147"/>
      <c r="M2" s="147"/>
      <c r="N2" s="147"/>
      <c r="O2" s="147"/>
      <c r="P2" s="147"/>
    </row>
    <row r="3" spans="1:16" ht="23.25" customHeight="1">
      <c r="D3" s="147"/>
      <c r="E3" s="147"/>
      <c r="F3" s="147"/>
      <c r="G3" s="147"/>
      <c r="H3" s="147"/>
      <c r="I3" s="147"/>
      <c r="J3" s="147"/>
      <c r="K3" s="147"/>
      <c r="L3" s="147"/>
      <c r="M3" s="147"/>
      <c r="N3" s="147"/>
      <c r="O3" s="147"/>
      <c r="P3" s="147"/>
    </row>
    <row r="4" spans="1:16" ht="23.1">
      <c r="A4" s="147" t="s">
        <v>1</v>
      </c>
      <c r="B4" s="147"/>
      <c r="C4" s="147"/>
      <c r="D4" s="147"/>
      <c r="E4" s="147"/>
      <c r="F4" s="147"/>
      <c r="G4" s="147"/>
      <c r="H4" s="147"/>
      <c r="I4" s="147"/>
      <c r="J4" s="147"/>
      <c r="K4" s="147"/>
      <c r="L4" s="147"/>
      <c r="M4" s="147"/>
      <c r="N4" s="147"/>
      <c r="O4" s="147"/>
      <c r="P4" s="147"/>
    </row>
    <row r="5" spans="1:16" ht="15" customHeight="1">
      <c r="A5" s="148" t="s">
        <v>2</v>
      </c>
      <c r="B5" s="148"/>
      <c r="C5" s="148"/>
      <c r="D5" s="148"/>
      <c r="E5" s="148"/>
      <c r="F5" s="148"/>
      <c r="G5" s="148"/>
      <c r="H5" s="148"/>
      <c r="I5" s="148"/>
      <c r="J5" s="148"/>
      <c r="K5" s="148"/>
      <c r="L5" s="148"/>
      <c r="M5" s="148"/>
      <c r="N5" s="148"/>
      <c r="O5" s="148"/>
      <c r="P5" s="148"/>
    </row>
    <row r="6" spans="1:16">
      <c r="A6" s="148"/>
      <c r="B6" s="148"/>
      <c r="C6" s="148"/>
      <c r="D6" s="148"/>
      <c r="E6" s="148"/>
      <c r="F6" s="148"/>
      <c r="G6" s="148"/>
      <c r="H6" s="148"/>
      <c r="I6" s="148"/>
      <c r="J6" s="148"/>
      <c r="K6" s="148"/>
      <c r="L6" s="148"/>
      <c r="M6" s="148"/>
      <c r="N6" s="148"/>
      <c r="O6" s="148"/>
      <c r="P6" s="148"/>
    </row>
    <row r="7" spans="1:16">
      <c r="A7" s="148"/>
      <c r="B7" s="148"/>
      <c r="C7" s="148"/>
      <c r="D7" s="148"/>
      <c r="E7" s="148"/>
      <c r="F7" s="148"/>
      <c r="G7" s="148"/>
      <c r="H7" s="148"/>
      <c r="I7" s="148"/>
      <c r="J7" s="148"/>
      <c r="K7" s="148"/>
      <c r="L7" s="148"/>
      <c r="M7" s="148"/>
      <c r="N7" s="148"/>
      <c r="O7" s="148"/>
      <c r="P7" s="148"/>
    </row>
    <row r="8" spans="1:16" ht="18.75" customHeight="1">
      <c r="A8" s="150" t="s">
        <v>3</v>
      </c>
      <c r="B8" s="151"/>
      <c r="C8" s="151"/>
      <c r="D8" s="151"/>
      <c r="E8" s="151"/>
      <c r="F8" s="151"/>
      <c r="G8" s="151"/>
      <c r="H8" s="151"/>
      <c r="I8" s="151"/>
      <c r="J8" s="151"/>
      <c r="K8" s="151"/>
      <c r="L8" s="151"/>
      <c r="M8" s="151"/>
      <c r="N8" s="151"/>
      <c r="O8" s="151"/>
      <c r="P8" s="151"/>
    </row>
    <row r="9" spans="1:16" ht="39" customHeight="1">
      <c r="A9" s="148" t="s">
        <v>4</v>
      </c>
      <c r="B9" s="148"/>
      <c r="C9" s="148"/>
      <c r="D9" s="148"/>
      <c r="E9" s="148"/>
      <c r="F9" s="148"/>
      <c r="G9" s="148"/>
      <c r="H9" s="148"/>
      <c r="I9" s="148"/>
      <c r="J9" s="148"/>
      <c r="K9" s="148"/>
      <c r="L9" s="148"/>
      <c r="M9" s="148"/>
      <c r="N9" s="148"/>
      <c r="O9" s="148"/>
      <c r="P9" s="148"/>
    </row>
    <row r="10" spans="1:16" ht="24.75" customHeight="1">
      <c r="A10" s="148"/>
      <c r="B10" s="148"/>
      <c r="C10" s="148"/>
      <c r="D10" s="148"/>
      <c r="E10" s="148"/>
      <c r="F10" s="148"/>
      <c r="G10" s="148"/>
      <c r="H10" s="148"/>
      <c r="I10" s="148"/>
      <c r="J10" s="148"/>
      <c r="K10" s="148"/>
      <c r="L10" s="148"/>
      <c r="M10" s="148"/>
      <c r="N10" s="148"/>
      <c r="O10" s="148"/>
      <c r="P10" s="148"/>
    </row>
    <row r="11" spans="1:16">
      <c r="A11" s="148"/>
      <c r="B11" s="148"/>
      <c r="C11" s="148"/>
      <c r="D11" s="148"/>
      <c r="E11" s="148"/>
      <c r="F11" s="148"/>
      <c r="G11" s="148"/>
      <c r="H11" s="148"/>
      <c r="I11" s="148"/>
      <c r="J11" s="148"/>
      <c r="K11" s="148"/>
      <c r="L11" s="148"/>
      <c r="M11" s="148"/>
      <c r="N11" s="148"/>
      <c r="O11" s="148"/>
      <c r="P11" s="148"/>
    </row>
    <row r="12" spans="1:16">
      <c r="A12" s="148"/>
      <c r="B12" s="148"/>
      <c r="C12" s="148"/>
      <c r="D12" s="148"/>
      <c r="E12" s="148"/>
      <c r="F12" s="148"/>
      <c r="G12" s="148"/>
      <c r="H12" s="148"/>
      <c r="I12" s="148"/>
      <c r="J12" s="148"/>
      <c r="K12" s="148"/>
      <c r="L12" s="148"/>
      <c r="M12" s="148"/>
      <c r="N12" s="148"/>
      <c r="O12" s="148"/>
      <c r="P12" s="148"/>
    </row>
    <row r="13" spans="1:16">
      <c r="A13" s="148"/>
      <c r="B13" s="148"/>
      <c r="C13" s="148"/>
      <c r="D13" s="148"/>
      <c r="E13" s="148"/>
      <c r="F13" s="148"/>
      <c r="G13" s="148"/>
      <c r="H13" s="148"/>
      <c r="I13" s="148"/>
      <c r="J13" s="148"/>
      <c r="K13" s="148"/>
      <c r="L13" s="148"/>
      <c r="M13" s="148"/>
      <c r="N13" s="148"/>
      <c r="O13" s="148"/>
      <c r="P13" s="148"/>
    </row>
    <row r="14" spans="1:16">
      <c r="A14" s="148"/>
      <c r="B14" s="148"/>
      <c r="C14" s="148"/>
      <c r="D14" s="148"/>
      <c r="E14" s="148"/>
      <c r="F14" s="148"/>
      <c r="G14" s="148"/>
      <c r="H14" s="148"/>
      <c r="I14" s="148"/>
      <c r="J14" s="148"/>
      <c r="K14" s="148"/>
      <c r="L14" s="148"/>
      <c r="M14" s="148"/>
      <c r="N14" s="148"/>
      <c r="O14" s="148"/>
      <c r="P14" s="148"/>
    </row>
    <row r="15" spans="1:16">
      <c r="A15" s="62"/>
      <c r="B15" s="62"/>
      <c r="C15" s="62"/>
      <c r="D15" s="62"/>
      <c r="E15" s="62"/>
      <c r="F15" s="62"/>
      <c r="G15" s="62"/>
      <c r="H15" s="62"/>
      <c r="I15" s="62"/>
      <c r="J15" s="62"/>
      <c r="K15" s="62"/>
      <c r="L15" s="62"/>
      <c r="M15" s="62"/>
      <c r="N15" s="62"/>
      <c r="O15" s="62"/>
      <c r="P15" s="62"/>
    </row>
    <row r="16" spans="1:16" ht="23.1">
      <c r="A16" s="147" t="s">
        <v>5</v>
      </c>
      <c r="B16" s="147"/>
      <c r="C16" s="147"/>
      <c r="D16" s="147"/>
      <c r="E16" s="147"/>
      <c r="F16" s="147"/>
      <c r="G16" s="147"/>
      <c r="H16" s="147"/>
      <c r="I16" s="147"/>
      <c r="J16" s="147"/>
      <c r="K16" s="147"/>
      <c r="L16" s="147"/>
      <c r="M16" s="147"/>
      <c r="N16" s="147"/>
      <c r="O16" s="147"/>
      <c r="P16" s="147"/>
    </row>
    <row r="18" spans="1:16">
      <c r="A18" s="149" t="s">
        <v>6</v>
      </c>
      <c r="B18" s="149"/>
      <c r="C18" s="149"/>
      <c r="D18" s="149"/>
      <c r="E18" s="149"/>
      <c r="F18" s="149"/>
      <c r="G18" s="149"/>
      <c r="H18" s="149"/>
      <c r="I18" s="149"/>
      <c r="J18" s="149"/>
      <c r="K18" s="3" t="s">
        <v>7</v>
      </c>
      <c r="L18" s="3"/>
      <c r="M18" s="149" t="s">
        <v>8</v>
      </c>
      <c r="N18" s="149"/>
      <c r="O18" s="149" t="s">
        <v>9</v>
      </c>
      <c r="P18" s="149"/>
    </row>
    <row r="19" spans="1:16">
      <c r="A19" s="149" t="s">
        <v>10</v>
      </c>
      <c r="B19" s="149"/>
      <c r="C19" s="149"/>
      <c r="D19" s="149"/>
      <c r="E19" s="149"/>
      <c r="F19" s="149"/>
      <c r="G19" s="149"/>
      <c r="H19" s="149"/>
      <c r="I19" s="149"/>
      <c r="J19" s="149"/>
      <c r="K19" s="149">
        <v>2</v>
      </c>
      <c r="L19" s="149"/>
      <c r="M19" s="149" t="s">
        <v>11</v>
      </c>
      <c r="N19" s="149"/>
      <c r="O19" s="149"/>
      <c r="P19" s="149"/>
    </row>
    <row r="20" spans="1:16">
      <c r="A20" s="149"/>
      <c r="B20" s="149"/>
      <c r="C20" s="149"/>
      <c r="D20" s="149"/>
      <c r="E20" s="149"/>
      <c r="F20" s="149"/>
      <c r="G20" s="149"/>
      <c r="H20" s="149"/>
      <c r="I20" s="149"/>
      <c r="J20" s="149"/>
      <c r="K20" s="149"/>
      <c r="L20" s="149"/>
      <c r="M20" s="149"/>
      <c r="N20" s="149"/>
      <c r="O20" s="149"/>
      <c r="P20" s="149"/>
    </row>
    <row r="21" spans="1:16">
      <c r="A21" s="149"/>
      <c r="B21" s="149"/>
      <c r="C21" s="149"/>
      <c r="D21" s="149"/>
      <c r="E21" s="149"/>
      <c r="F21" s="149"/>
      <c r="G21" s="149"/>
      <c r="H21" s="149"/>
      <c r="I21" s="149"/>
      <c r="J21" s="149"/>
      <c r="K21" s="149"/>
      <c r="L21" s="149"/>
      <c r="M21" s="149"/>
      <c r="N21" s="149"/>
      <c r="O21" s="149"/>
      <c r="P21" s="149"/>
    </row>
    <row r="23" spans="1:16" ht="23.1">
      <c r="A23" s="147" t="s">
        <v>12</v>
      </c>
      <c r="B23" s="147"/>
      <c r="C23" s="147"/>
      <c r="D23" s="147"/>
      <c r="E23" s="147"/>
      <c r="F23" s="147"/>
      <c r="G23" s="147"/>
      <c r="H23" s="147"/>
      <c r="I23" s="147"/>
      <c r="J23" s="147"/>
      <c r="K23" s="147"/>
      <c r="L23" s="147"/>
      <c r="M23" s="147"/>
      <c r="N23" s="147"/>
      <c r="O23" s="147"/>
      <c r="P23" s="147"/>
    </row>
    <row r="24" spans="1:16" ht="66" customHeight="1">
      <c r="A24" s="146" t="s">
        <v>13</v>
      </c>
      <c r="B24" s="146"/>
      <c r="C24" s="146"/>
      <c r="D24" s="146"/>
      <c r="E24" s="146"/>
      <c r="F24" s="146"/>
      <c r="G24" s="146"/>
      <c r="H24" s="146"/>
      <c r="I24" s="146"/>
      <c r="J24" s="146"/>
      <c r="K24" s="146"/>
      <c r="L24" s="146"/>
      <c r="M24" s="146"/>
      <c r="N24" s="146"/>
      <c r="O24" s="146"/>
      <c r="P24" s="146"/>
    </row>
  </sheetData>
  <mergeCells count="23">
    <mergeCell ref="D1:P3"/>
    <mergeCell ref="A18:J18"/>
    <mergeCell ref="A19:J19"/>
    <mergeCell ref="A20:J20"/>
    <mergeCell ref="K20:L20"/>
    <mergeCell ref="M20:N20"/>
    <mergeCell ref="O20:P20"/>
    <mergeCell ref="O18:P18"/>
    <mergeCell ref="O19:P19"/>
    <mergeCell ref="M18:N18"/>
    <mergeCell ref="M19:N19"/>
    <mergeCell ref="K19:L19"/>
    <mergeCell ref="A4:P4"/>
    <mergeCell ref="A8:P8"/>
    <mergeCell ref="A5:P7"/>
    <mergeCell ref="A24:P24"/>
    <mergeCell ref="A23:P23"/>
    <mergeCell ref="A9:P14"/>
    <mergeCell ref="A21:J21"/>
    <mergeCell ref="K21:L21"/>
    <mergeCell ref="M21:N21"/>
    <mergeCell ref="O21:P21"/>
    <mergeCell ref="A16:P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72"/>
  <sheetViews>
    <sheetView tabSelected="1" topLeftCell="A67" zoomScaleNormal="100" workbookViewId="0">
      <selection activeCell="B70" sqref="B70"/>
    </sheetView>
  </sheetViews>
  <sheetFormatPr defaultRowHeight="14.45"/>
  <cols>
    <col min="1" max="1" width="35.140625" customWidth="1"/>
    <col min="2" max="2" width="61.28515625" customWidth="1"/>
  </cols>
  <sheetData>
    <row r="1" spans="1:10" ht="23.1">
      <c r="A1" s="150" t="s">
        <v>14</v>
      </c>
      <c r="B1" s="152"/>
    </row>
    <row r="2" spans="1:10" ht="23.1">
      <c r="A2" s="153" t="s">
        <v>15</v>
      </c>
      <c r="B2" s="154"/>
    </row>
    <row r="3" spans="1:10" ht="6" customHeight="1">
      <c r="A3" s="58"/>
      <c r="B3" s="59"/>
    </row>
    <row r="4" spans="1:10" s="5" customFormat="1" ht="15" customHeight="1">
      <c r="A4" s="44" t="s">
        <v>16</v>
      </c>
      <c r="B4" s="46" t="s">
        <v>17</v>
      </c>
    </row>
    <row r="5" spans="1:10" s="5" customFormat="1" ht="6" customHeight="1">
      <c r="A5" s="7"/>
      <c r="B5" s="6"/>
    </row>
    <row r="6" spans="1:10" s="5" customFormat="1" ht="12.95">
      <c r="A6" s="19" t="s">
        <v>18</v>
      </c>
      <c r="B6" s="42"/>
    </row>
    <row r="7" spans="1:10" s="5" customFormat="1" ht="6" customHeight="1">
      <c r="A7" s="7"/>
      <c r="B7" s="6"/>
    </row>
    <row r="8" spans="1:10" s="128" customFormat="1" ht="109.5" customHeight="1">
      <c r="A8" s="126" t="s">
        <v>19</v>
      </c>
      <c r="B8" s="127" t="s">
        <v>20</v>
      </c>
    </row>
    <row r="9" spans="1:10" s="5" customFormat="1" ht="6" customHeight="1">
      <c r="A9" s="7"/>
      <c r="B9" s="6"/>
    </row>
    <row r="10" spans="1:10" s="5" customFormat="1" ht="12.95">
      <c r="A10" s="19" t="s">
        <v>21</v>
      </c>
      <c r="B10" s="42" t="s">
        <v>22</v>
      </c>
    </row>
    <row r="11" spans="1:10" s="5" customFormat="1" ht="6" customHeight="1">
      <c r="A11" s="7"/>
      <c r="B11" s="8"/>
      <c r="D11" s="12"/>
      <c r="E11" s="12"/>
      <c r="F11" s="12"/>
      <c r="G11" s="12"/>
      <c r="H11" s="12"/>
      <c r="I11" s="12"/>
      <c r="J11" s="12"/>
    </row>
    <row r="12" spans="1:10" s="5" customFormat="1" ht="12.95">
      <c r="A12" s="19" t="s">
        <v>23</v>
      </c>
      <c r="B12" s="42"/>
      <c r="D12" s="40"/>
      <c r="E12" s="40"/>
      <c r="F12" s="40"/>
      <c r="G12" s="40"/>
      <c r="H12" s="40"/>
      <c r="I12" s="40"/>
      <c r="J12" s="40"/>
    </row>
    <row r="13" spans="1:10" s="5" customFormat="1" ht="6" customHeight="1">
      <c r="A13" s="9"/>
      <c r="B13" s="6"/>
    </row>
    <row r="14" spans="1:10" s="5" customFormat="1" ht="21.75" customHeight="1">
      <c r="A14" s="155" t="s">
        <v>24</v>
      </c>
      <c r="B14" s="156"/>
    </row>
    <row r="15" spans="1:10" s="5" customFormat="1" ht="9" customHeight="1">
      <c r="A15" s="9"/>
      <c r="B15" s="6"/>
    </row>
    <row r="16" spans="1:10" s="5" customFormat="1" ht="23.25" customHeight="1">
      <c r="A16" s="160" t="s">
        <v>25</v>
      </c>
      <c r="B16" s="161"/>
    </row>
    <row r="17" spans="1:12" s="5" customFormat="1" ht="19.5" customHeight="1">
      <c r="A17" s="155" t="s">
        <v>26</v>
      </c>
      <c r="B17" s="156"/>
    </row>
    <row r="18" spans="1:12" s="5" customFormat="1" ht="51" customHeight="1">
      <c r="A18" s="96" t="s">
        <v>27</v>
      </c>
      <c r="B18" s="16" t="s">
        <v>28</v>
      </c>
    </row>
    <row r="19" spans="1:12" s="5" customFormat="1" ht="4.5" customHeight="1">
      <c r="A19" s="9"/>
      <c r="B19" s="6"/>
    </row>
    <row r="20" spans="1:12" s="5" customFormat="1" ht="18.75" customHeight="1">
      <c r="A20" s="155" t="s">
        <v>29</v>
      </c>
      <c r="B20" s="156"/>
    </row>
    <row r="21" spans="1:12" s="5" customFormat="1" ht="44.25" customHeight="1">
      <c r="A21" s="96" t="s">
        <v>30</v>
      </c>
      <c r="B21" s="16" t="s">
        <v>28</v>
      </c>
    </row>
    <row r="22" spans="1:12" s="5" customFormat="1" ht="49.5" customHeight="1">
      <c r="A22" s="96" t="s">
        <v>31</v>
      </c>
      <c r="B22" s="16" t="s">
        <v>28</v>
      </c>
    </row>
    <row r="23" spans="1:12" s="5" customFormat="1" ht="6" customHeight="1">
      <c r="A23" s="9"/>
      <c r="B23" s="6"/>
    </row>
    <row r="24" spans="1:12" s="5" customFormat="1" ht="18">
      <c r="A24" s="155" t="s">
        <v>32</v>
      </c>
      <c r="B24" s="156"/>
      <c r="D24" s="11"/>
    </row>
    <row r="25" spans="1:12" s="5" customFormat="1" ht="6" customHeight="1">
      <c r="A25" s="52"/>
      <c r="B25" s="53"/>
    </row>
    <row r="26" spans="1:12" ht="14.25" customHeight="1">
      <c r="A26" s="47" t="s">
        <v>33</v>
      </c>
      <c r="B26" s="25"/>
      <c r="D26" s="64"/>
      <c r="E26" s="64"/>
      <c r="F26" s="64"/>
      <c r="G26" s="64"/>
      <c r="H26" s="64"/>
      <c r="I26" s="64"/>
      <c r="J26" s="64"/>
      <c r="K26" s="64"/>
      <c r="L26" s="64"/>
    </row>
    <row r="27" spans="1:12" ht="198" customHeight="1">
      <c r="A27" s="157" t="s">
        <v>34</v>
      </c>
      <c r="B27" s="159"/>
      <c r="D27" s="64"/>
      <c r="E27" s="64"/>
      <c r="F27" s="64"/>
      <c r="G27" s="64"/>
      <c r="H27" s="64"/>
      <c r="I27" s="64"/>
      <c r="J27" s="64"/>
      <c r="K27" s="64"/>
      <c r="L27" s="64"/>
    </row>
    <row r="28" spans="1:12" ht="6" customHeight="1">
      <c r="A28" s="121"/>
      <c r="B28" s="17"/>
      <c r="D28" s="64"/>
      <c r="E28" s="64"/>
      <c r="F28" s="64"/>
      <c r="G28" s="64"/>
      <c r="H28" s="64"/>
      <c r="I28" s="64"/>
      <c r="J28" s="64"/>
      <c r="K28" s="64"/>
      <c r="L28" s="64"/>
    </row>
    <row r="29" spans="1:12">
      <c r="A29" s="43" t="s">
        <v>35</v>
      </c>
      <c r="B29" s="25"/>
      <c r="D29" s="64"/>
      <c r="E29" s="64"/>
      <c r="F29" s="64"/>
      <c r="G29" s="64"/>
      <c r="H29" s="64"/>
      <c r="I29" s="64"/>
      <c r="J29" s="64"/>
      <c r="K29" s="64"/>
      <c r="L29" s="64"/>
    </row>
    <row r="30" spans="1:12" ht="41.1" customHeight="1">
      <c r="A30" s="157" t="s">
        <v>36</v>
      </c>
      <c r="B30" s="158"/>
      <c r="D30" s="64"/>
      <c r="E30" s="64"/>
      <c r="F30" s="64"/>
      <c r="G30" s="64"/>
      <c r="H30" s="64"/>
      <c r="I30" s="64"/>
      <c r="J30" s="64"/>
      <c r="K30" s="64"/>
      <c r="L30" s="64"/>
    </row>
    <row r="31" spans="1:12" ht="6" customHeight="1">
      <c r="A31" s="121"/>
      <c r="B31" s="17"/>
    </row>
    <row r="32" spans="1:12">
      <c r="A32" s="43" t="s">
        <v>37</v>
      </c>
      <c r="B32" s="25"/>
    </row>
    <row r="33" spans="1:2" ht="174" customHeight="1">
      <c r="A33" s="157" t="s">
        <v>38</v>
      </c>
      <c r="B33" s="158"/>
    </row>
    <row r="34" spans="1:2" ht="6" customHeight="1">
      <c r="A34" s="121"/>
      <c r="B34" s="17"/>
    </row>
    <row r="35" spans="1:2" ht="6" customHeight="1"/>
    <row r="36" spans="1:2" ht="18">
      <c r="A36" s="155" t="s">
        <v>39</v>
      </c>
      <c r="B36" s="156"/>
    </row>
    <row r="37" spans="1:2" ht="6" customHeight="1">
      <c r="A37" s="2"/>
    </row>
    <row r="38" spans="1:2" ht="6" customHeight="1">
      <c r="A38" s="17"/>
      <c r="B38" s="17"/>
    </row>
    <row r="39" spans="1:2" ht="60" customHeight="1">
      <c r="A39" s="18" t="s">
        <v>40</v>
      </c>
      <c r="B39" s="119" t="s">
        <v>41</v>
      </c>
    </row>
    <row r="40" spans="1:2" ht="6" customHeight="1">
      <c r="A40" s="17"/>
      <c r="B40" s="17"/>
    </row>
    <row r="41" spans="1:2" ht="60" customHeight="1">
      <c r="A41" s="18" t="s">
        <v>42</v>
      </c>
      <c r="B41" s="18" t="s">
        <v>43</v>
      </c>
    </row>
    <row r="42" spans="1:2" ht="6" customHeight="1">
      <c r="A42" s="17"/>
      <c r="B42" s="17"/>
    </row>
    <row r="43" spans="1:2" ht="60" customHeight="1">
      <c r="A43" s="18" t="s">
        <v>44</v>
      </c>
      <c r="B43" s="18" t="s">
        <v>45</v>
      </c>
    </row>
    <row r="44" spans="1:2" ht="6" customHeight="1">
      <c r="A44" s="17"/>
      <c r="B44" s="17"/>
    </row>
    <row r="45" spans="1:2" ht="272.25" customHeight="1">
      <c r="A45" s="136" t="s">
        <v>46</v>
      </c>
      <c r="B45" s="119" t="s">
        <v>47</v>
      </c>
    </row>
    <row r="46" spans="1:2" ht="6" customHeight="1">
      <c r="A46" s="17"/>
      <c r="B46" s="17"/>
    </row>
    <row r="47" spans="1:2" ht="18">
      <c r="A47" s="155" t="s">
        <v>48</v>
      </c>
      <c r="B47" s="156"/>
    </row>
    <row r="48" spans="1:2" ht="6.75" customHeight="1"/>
    <row r="49" spans="1:10" s="1" customFormat="1">
      <c r="A49" s="20" t="s">
        <v>49</v>
      </c>
      <c r="B49" s="21" t="s">
        <v>50</v>
      </c>
    </row>
    <row r="50" spans="1:10" ht="64.5" customHeight="1">
      <c r="A50" s="135"/>
      <c r="B50" s="134" t="s">
        <v>51</v>
      </c>
    </row>
    <row r="51" spans="1:10" ht="6.75" customHeight="1">
      <c r="A51" s="94"/>
      <c r="B51" s="95"/>
    </row>
    <row r="52" spans="1:10" ht="21" customHeight="1">
      <c r="A52" s="155" t="s">
        <v>52</v>
      </c>
      <c r="B52" s="156"/>
    </row>
    <row r="53" spans="1:10" ht="6" customHeight="1"/>
    <row r="54" spans="1:10" ht="69" customHeight="1">
      <c r="A54" s="29" t="s">
        <v>53</v>
      </c>
      <c r="B54" s="137" t="s">
        <v>54</v>
      </c>
    </row>
    <row r="55" spans="1:10" ht="6" customHeight="1"/>
    <row r="56" spans="1:10" ht="18">
      <c r="A56" s="155" t="s">
        <v>55</v>
      </c>
      <c r="B56" s="156"/>
    </row>
    <row r="57" spans="1:10" ht="6" customHeight="1">
      <c r="A57" s="52"/>
      <c r="B57" s="60"/>
    </row>
    <row r="58" spans="1:10" s="5" customFormat="1" ht="12.95">
      <c r="A58" s="44" t="s">
        <v>16</v>
      </c>
      <c r="B58" s="45" t="str">
        <f>+B4</f>
        <v xml:space="preserve">Emma Todd </v>
      </c>
    </row>
    <row r="59" spans="1:10" s="5" customFormat="1" ht="6" customHeight="1">
      <c r="A59" s="7"/>
      <c r="B59" s="8"/>
      <c r="D59" s="13"/>
      <c r="H59" s="14"/>
      <c r="I59" s="15"/>
      <c r="J59" s="15"/>
    </row>
    <row r="60" spans="1:10" s="5" customFormat="1" ht="14.1">
      <c r="A60" s="19" t="s">
        <v>18</v>
      </c>
      <c r="B60" s="41">
        <f>+B6</f>
        <v>0</v>
      </c>
      <c r="D60" s="4"/>
      <c r="E60" s="4"/>
      <c r="F60" s="4"/>
      <c r="G60" s="4"/>
      <c r="H60" s="4"/>
      <c r="I60" s="4"/>
      <c r="J60" s="4"/>
    </row>
    <row r="61" spans="1:10" s="5" customFormat="1" ht="6" customHeight="1">
      <c r="A61" s="7"/>
      <c r="B61" s="8"/>
    </row>
    <row r="62" spans="1:10" s="5" customFormat="1" ht="12.95">
      <c r="A62" s="19" t="s">
        <v>56</v>
      </c>
      <c r="B62" s="41"/>
    </row>
    <row r="63" spans="1:10" s="5" customFormat="1" ht="6" customHeight="1">
      <c r="A63" s="7"/>
      <c r="B63" s="8"/>
    </row>
    <row r="64" spans="1:10" s="5" customFormat="1" ht="12.95">
      <c r="A64" s="19" t="s">
        <v>57</v>
      </c>
      <c r="B64" s="16" t="str">
        <f>+B10</f>
        <v xml:space="preserve">Smallwood Street Parking Bays </v>
      </c>
    </row>
    <row r="65" spans="1:2" ht="6" customHeight="1"/>
    <row r="66" spans="1:2">
      <c r="A66" s="162" t="s">
        <v>58</v>
      </c>
      <c r="B66" s="162"/>
    </row>
    <row r="67" spans="1:2">
      <c r="A67" s="162"/>
      <c r="B67" s="162"/>
    </row>
    <row r="68" spans="1:2" ht="6" customHeight="1"/>
    <row r="69" spans="1:2" s="141" customFormat="1" ht="76.5" customHeight="1">
      <c r="A69" s="144" t="s">
        <v>59</v>
      </c>
      <c r="B69" s="145" t="s">
        <v>60</v>
      </c>
    </row>
    <row r="72" spans="1:2">
      <c r="A72" s="63"/>
      <c r="B72" s="63"/>
    </row>
  </sheetData>
  <mergeCells count="15">
    <mergeCell ref="A56:B56"/>
    <mergeCell ref="A66:B67"/>
    <mergeCell ref="A47:B47"/>
    <mergeCell ref="A52:B52"/>
    <mergeCell ref="A36:B36"/>
    <mergeCell ref="A1:B1"/>
    <mergeCell ref="A2:B2"/>
    <mergeCell ref="A14:B14"/>
    <mergeCell ref="A24:B24"/>
    <mergeCell ref="A33:B33"/>
    <mergeCell ref="A27:B27"/>
    <mergeCell ref="A30:B30"/>
    <mergeCell ref="A16:B16"/>
    <mergeCell ref="A17:B17"/>
    <mergeCell ref="A20:B20"/>
  </mergeCells>
  <hyperlinks>
    <hyperlink ref="A45" r:id="rId1" xr:uid="{C819FC53-23B5-4451-B798-6A2590CB6B06}"/>
  </hyperlinks>
  <pageMargins left="0.54" right="0.33" top="0.41" bottom="0.44" header="0.3" footer="0.3"/>
  <pageSetup paperSize="9" scale="97"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126"/>
  <sheetViews>
    <sheetView topLeftCell="A111" zoomScaleNormal="100" workbookViewId="0">
      <selection activeCell="C126" sqref="C126"/>
    </sheetView>
  </sheetViews>
  <sheetFormatPr defaultColWidth="9.140625" defaultRowHeight="14.1"/>
  <cols>
    <col min="1" max="1" width="34.42578125" style="26" customWidth="1"/>
    <col min="2" max="2" width="3.7109375" style="26" customWidth="1"/>
    <col min="3" max="3" width="56.7109375" style="26" customWidth="1"/>
    <col min="4" max="4" width="20" style="26" customWidth="1"/>
    <col min="5" max="5" width="10.42578125" style="26" customWidth="1"/>
    <col min="6" max="7" width="9.140625" style="26"/>
    <col min="8" max="8" width="12.28515625" style="26" customWidth="1"/>
    <col min="9" max="16384" width="9.140625" style="26"/>
  </cols>
  <sheetData>
    <row r="1" spans="1:13" ht="23.1">
      <c r="A1" s="150" t="s">
        <v>61</v>
      </c>
      <c r="B1" s="151"/>
      <c r="C1" s="152"/>
    </row>
    <row r="2" spans="1:13" ht="30.75" customHeight="1">
      <c r="A2" s="153" t="s">
        <v>62</v>
      </c>
      <c r="B2" s="192"/>
      <c r="C2" s="154"/>
    </row>
    <row r="3" spans="1:13" s="27" customFormat="1" ht="12.95">
      <c r="A3" s="44" t="s">
        <v>16</v>
      </c>
      <c r="B3" s="6"/>
      <c r="C3" s="45" t="str">
        <f>+'PEP 1 - Agreed Brief'!B4</f>
        <v xml:space="preserve">Emma Todd </v>
      </c>
    </row>
    <row r="4" spans="1:13" s="27" customFormat="1" ht="6" customHeight="1">
      <c r="A4" s="7"/>
      <c r="B4" s="6"/>
      <c r="C4" s="8"/>
    </row>
    <row r="5" spans="1:13" s="27" customFormat="1" ht="12.95">
      <c r="A5" s="19" t="s">
        <v>18</v>
      </c>
      <c r="B5" s="10"/>
      <c r="C5" s="45">
        <f>+'PEP 1 - Agreed Brief'!B6</f>
        <v>0</v>
      </c>
      <c r="G5" s="64"/>
      <c r="H5" s="64"/>
      <c r="I5" s="64"/>
      <c r="J5" s="64"/>
      <c r="K5" s="64"/>
      <c r="L5" s="64"/>
      <c r="M5" s="64"/>
    </row>
    <row r="6" spans="1:13" s="27" customFormat="1" ht="6" customHeight="1">
      <c r="A6" s="7"/>
      <c r="B6" s="6"/>
      <c r="C6" s="8"/>
      <c r="G6" s="64"/>
      <c r="H6" s="64"/>
      <c r="I6" s="64"/>
      <c r="J6" s="64"/>
      <c r="K6" s="64"/>
      <c r="L6" s="64"/>
      <c r="M6" s="64"/>
    </row>
    <row r="7" spans="1:13" s="65" customFormat="1" ht="26.25" customHeight="1">
      <c r="A7" s="126" t="s">
        <v>19</v>
      </c>
      <c r="B7" s="127"/>
      <c r="C7" s="129">
        <v>0</v>
      </c>
      <c r="G7" s="64"/>
      <c r="H7" s="64"/>
      <c r="I7" s="64"/>
      <c r="J7" s="64"/>
      <c r="K7" s="64"/>
      <c r="L7" s="64"/>
      <c r="M7" s="64"/>
    </row>
    <row r="8" spans="1:13" s="27" customFormat="1" ht="6" customHeight="1">
      <c r="A8" s="7"/>
      <c r="B8" s="6"/>
      <c r="C8" s="116"/>
      <c r="G8" s="64"/>
      <c r="H8" s="64"/>
      <c r="I8" s="64"/>
      <c r="J8" s="64"/>
      <c r="K8" s="64"/>
      <c r="L8" s="64"/>
      <c r="M8" s="64"/>
    </row>
    <row r="9" spans="1:13" s="27" customFormat="1" ht="12.95">
      <c r="A9" s="19" t="s">
        <v>21</v>
      </c>
      <c r="B9" s="6"/>
      <c r="C9" s="45" t="str">
        <f>+'PEP 1 - Agreed Brief'!B10</f>
        <v xml:space="preserve">Smallwood Street Parking Bays </v>
      </c>
      <c r="G9" s="64"/>
      <c r="H9" s="64"/>
      <c r="I9" s="64"/>
      <c r="J9" s="64"/>
      <c r="K9" s="64"/>
      <c r="L9" s="64"/>
      <c r="M9" s="64"/>
    </row>
    <row r="10" spans="1:13" s="27" customFormat="1" ht="6" customHeight="1">
      <c r="A10" s="7"/>
      <c r="B10" s="6"/>
      <c r="C10" s="16"/>
      <c r="G10" s="64"/>
      <c r="H10" s="64"/>
      <c r="I10" s="64"/>
      <c r="J10" s="64"/>
      <c r="K10" s="64"/>
      <c r="L10" s="64"/>
      <c r="M10" s="64"/>
    </row>
    <row r="11" spans="1:13" s="27" customFormat="1" ht="12.95">
      <c r="A11" s="19" t="s">
        <v>23</v>
      </c>
      <c r="B11" s="10"/>
      <c r="C11" s="45">
        <f>+'PEP 1 - Agreed Brief'!B12</f>
        <v>0</v>
      </c>
      <c r="G11" s="64"/>
      <c r="H11" s="64"/>
      <c r="I11" s="64"/>
      <c r="J11" s="64"/>
      <c r="K11" s="64"/>
      <c r="L11" s="64"/>
      <c r="M11" s="64"/>
    </row>
    <row r="12" spans="1:13" s="27" customFormat="1" ht="4.5" customHeight="1">
      <c r="A12" s="90"/>
      <c r="B12" s="10"/>
      <c r="C12" s="45"/>
      <c r="G12" s="64"/>
      <c r="H12" s="64"/>
      <c r="I12" s="64"/>
      <c r="J12" s="64"/>
      <c r="K12" s="64"/>
      <c r="L12" s="64"/>
      <c r="M12" s="64"/>
    </row>
    <row r="13" spans="1:13" s="27" customFormat="1" ht="12.95">
      <c r="A13" s="44" t="s">
        <v>63</v>
      </c>
      <c r="B13" s="6"/>
      <c r="C13" s="45"/>
    </row>
    <row r="14" spans="1:13" s="27" customFormat="1" ht="6" customHeight="1">
      <c r="A14" s="7"/>
      <c r="B14" s="6"/>
      <c r="C14" s="8"/>
    </row>
    <row r="15" spans="1:13" s="27" customFormat="1" ht="12.95">
      <c r="A15" s="19" t="s">
        <v>64</v>
      </c>
      <c r="B15" s="10"/>
      <c r="C15" s="45"/>
      <c r="G15" s="64"/>
      <c r="H15" s="64"/>
      <c r="I15" s="64"/>
      <c r="J15" s="64"/>
      <c r="K15" s="64"/>
      <c r="L15" s="64"/>
      <c r="M15" s="64"/>
    </row>
    <row r="16" spans="1:13" s="27" customFormat="1" ht="6" customHeight="1">
      <c r="A16" s="7"/>
      <c r="B16" s="6"/>
      <c r="C16" s="8"/>
      <c r="G16" s="64"/>
      <c r="H16" s="64"/>
      <c r="I16" s="64"/>
      <c r="J16" s="64"/>
      <c r="K16" s="64"/>
      <c r="L16" s="64"/>
      <c r="M16" s="64"/>
    </row>
    <row r="17" spans="1:14" s="27" customFormat="1" ht="12.75">
      <c r="A17" s="19" t="s">
        <v>65</v>
      </c>
      <c r="B17" s="6"/>
      <c r="C17" s="45" t="s">
        <v>66</v>
      </c>
      <c r="G17" s="64"/>
      <c r="H17" s="64"/>
      <c r="I17" s="64"/>
      <c r="J17" s="64"/>
      <c r="K17" s="64"/>
      <c r="L17" s="64"/>
      <c r="M17" s="64"/>
    </row>
    <row r="18" spans="1:14" s="27" customFormat="1" ht="6" customHeight="1">
      <c r="A18" s="7"/>
      <c r="B18" s="6"/>
      <c r="C18" s="16"/>
      <c r="G18" s="64"/>
      <c r="H18" s="64"/>
      <c r="I18" s="64"/>
      <c r="J18" s="64"/>
      <c r="K18" s="64"/>
      <c r="L18" s="64"/>
      <c r="M18" s="64"/>
    </row>
    <row r="19" spans="1:14" s="27" customFormat="1" ht="12.95">
      <c r="A19" s="19" t="s">
        <v>67</v>
      </c>
      <c r="B19" s="10"/>
      <c r="C19" s="45"/>
      <c r="G19" s="64"/>
      <c r="H19" s="64"/>
      <c r="I19" s="64"/>
      <c r="J19" s="64"/>
      <c r="K19" s="64"/>
      <c r="L19" s="64"/>
      <c r="M19" s="64"/>
    </row>
    <row r="20" spans="1:14" s="27" customFormat="1" ht="6" customHeight="1">
      <c r="A20" s="9"/>
      <c r="B20" s="6"/>
      <c r="C20" s="24"/>
      <c r="G20" s="64"/>
      <c r="H20" s="64"/>
      <c r="I20" s="64"/>
      <c r="J20" s="64"/>
      <c r="K20" s="64"/>
      <c r="L20" s="64"/>
      <c r="M20" s="64"/>
    </row>
    <row r="21" spans="1:14" ht="18">
      <c r="A21" s="155" t="s">
        <v>68</v>
      </c>
      <c r="B21" s="191"/>
      <c r="C21" s="156"/>
      <c r="K21" s="22"/>
      <c r="L21" s="22"/>
      <c r="M21"/>
      <c r="N21"/>
    </row>
    <row r="22" spans="1:14" ht="6" customHeight="1">
      <c r="A22" s="54"/>
      <c r="B22" s="55"/>
      <c r="C22" s="55"/>
      <c r="K22" s="22"/>
      <c r="L22" s="22"/>
      <c r="M22"/>
      <c r="N22"/>
    </row>
    <row r="23" spans="1:14" ht="14.45">
      <c r="A23" s="19" t="s">
        <v>69</v>
      </c>
      <c r="B23" s="48"/>
      <c r="C23" s="48"/>
      <c r="K23" s="22"/>
      <c r="L23"/>
      <c r="M23"/>
      <c r="N23"/>
    </row>
    <row r="24" spans="1:14" ht="119.25" customHeight="1">
      <c r="A24" s="193" t="str">
        <f>'PEP 1 - Agreed Brief'!A27:B27</f>
        <v xml:space="preserve">This scheme is part of a project to bring back into use a long-term brownfield site to build residential houses and apartments. One of the planning conditions is to develop a car parking strategy for the nearby District Centre to ensure there is sufficient parking for shoppers. There will be 100% parking for all the houses and 50% parking for the apartments as approved by Planning. The current parking bays on Smallwood Street will be removed as a result of the development and the developer widening the footway to cover the existing parking. The existing parking is not part of the adopted highway so in essence although it is owned by the council, it is not owned by Highways.
A S247 (stopping up of highway) has been made (see Appendix Two) 
A S278 agreement is also to be agreed and the scope of the works has not yet been agreed with Rowlinson Constructions Limited. 10.05.22: S278 scope of works now agreed - see S278 folder. Neither schemes should impact each other. </v>
      </c>
      <c r="B24" s="194"/>
      <c r="C24" s="195"/>
      <c r="K24" s="22"/>
      <c r="L24" s="22"/>
      <c r="M24"/>
      <c r="N24"/>
    </row>
    <row r="25" spans="1:14" ht="6" customHeight="1">
      <c r="A25" s="56"/>
      <c r="B25" s="57"/>
      <c r="C25" s="57"/>
      <c r="K25" s="22"/>
      <c r="L25" s="22"/>
      <c r="M25"/>
      <c r="N25"/>
    </row>
    <row r="26" spans="1:14" ht="14.45">
      <c r="A26" s="61" t="s">
        <v>70</v>
      </c>
      <c r="B26" s="49"/>
      <c r="C26" s="49"/>
      <c r="K26" s="23"/>
      <c r="L26" s="23"/>
      <c r="M26"/>
      <c r="N26"/>
    </row>
    <row r="27" spans="1:14" ht="66" customHeight="1">
      <c r="A27" s="196" t="s">
        <v>71</v>
      </c>
      <c r="B27" s="197"/>
      <c r="C27" s="198"/>
      <c r="K27" s="23"/>
      <c r="L27" s="23"/>
      <c r="M27"/>
      <c r="N27"/>
    </row>
    <row r="28" spans="1:14" ht="6" customHeight="1">
      <c r="A28" s="56"/>
      <c r="B28" s="57"/>
      <c r="C28" s="57"/>
      <c r="K28" s="23"/>
      <c r="L28" s="23"/>
      <c r="M28"/>
      <c r="N28"/>
    </row>
    <row r="29" spans="1:14" ht="14.45">
      <c r="A29" s="19" t="s">
        <v>72</v>
      </c>
      <c r="B29" s="49"/>
      <c r="C29" s="49"/>
      <c r="K29" s="22"/>
      <c r="L29"/>
      <c r="M29"/>
      <c r="N29"/>
    </row>
    <row r="30" spans="1:14" ht="66" customHeight="1">
      <c r="A30" s="199" t="str">
        <f>'PEP 1 - Agreed Brief'!A30:B30</f>
        <v>To provide disabled parking and loading bays for the shops on Smallwood Street and parking bays on the MCC owned piece of land</v>
      </c>
      <c r="B30" s="200"/>
      <c r="C30" s="201"/>
      <c r="K30" s="22"/>
      <c r="L30" s="22"/>
      <c r="M30"/>
      <c r="N30"/>
    </row>
    <row r="31" spans="1:14" ht="6.75" customHeight="1">
      <c r="A31" s="56"/>
      <c r="B31" s="57"/>
      <c r="C31" s="123"/>
      <c r="K31" s="22"/>
      <c r="L31" s="22"/>
      <c r="M31"/>
      <c r="N31"/>
    </row>
    <row r="32" spans="1:14" customFormat="1" ht="18">
      <c r="A32" s="155" t="s">
        <v>73</v>
      </c>
      <c r="B32" s="191"/>
      <c r="C32" s="156"/>
    </row>
    <row r="33" spans="1:25" customFormat="1" ht="6" customHeight="1"/>
    <row r="34" spans="1:25" ht="14.45">
      <c r="A34" s="19" t="s">
        <v>74</v>
      </c>
      <c r="B34" s="48"/>
      <c r="C34" s="48"/>
      <c r="K34" s="22"/>
      <c r="L34"/>
      <c r="M34"/>
      <c r="N34"/>
    </row>
    <row r="35" spans="1:25" ht="66" customHeight="1">
      <c r="A35" s="199"/>
      <c r="B35" s="200"/>
      <c r="C35" s="201"/>
      <c r="K35" s="22"/>
      <c r="L35" s="22"/>
      <c r="M35"/>
      <c r="N35"/>
    </row>
    <row r="36" spans="1:25" ht="6" customHeight="1">
      <c r="A36" s="122"/>
      <c r="B36" s="57"/>
      <c r="C36" s="57"/>
      <c r="K36" s="22"/>
      <c r="L36" s="22"/>
      <c r="M36"/>
      <c r="N36"/>
    </row>
    <row r="37" spans="1:25" ht="4.5" customHeight="1">
      <c r="A37" s="103"/>
      <c r="B37" s="103"/>
      <c r="C37" s="103"/>
      <c r="K37" s="23"/>
      <c r="L37" s="23"/>
      <c r="M37"/>
      <c r="N37"/>
    </row>
    <row r="38" spans="1:25" ht="18">
      <c r="A38" s="155" t="s">
        <v>75</v>
      </c>
      <c r="B38" s="191"/>
      <c r="C38" s="156"/>
      <c r="D38" s="155"/>
      <c r="E38" s="191"/>
      <c r="F38" s="156"/>
      <c r="G38" s="155"/>
      <c r="H38" s="191"/>
      <c r="I38" s="104"/>
      <c r="J38" s="105"/>
      <c r="K38" s="104"/>
      <c r="L38" s="104"/>
      <c r="M38" s="104"/>
      <c r="N38" s="104"/>
      <c r="O38" s="104"/>
      <c r="P38" s="104"/>
      <c r="Q38" s="104"/>
      <c r="R38" s="104"/>
      <c r="S38" s="104"/>
      <c r="T38" s="104"/>
      <c r="U38" s="104"/>
      <c r="V38" s="104"/>
      <c r="W38" s="104"/>
      <c r="X38" s="104"/>
      <c r="Y38" s="104"/>
    </row>
    <row r="39" spans="1:25">
      <c r="A39" s="228" t="s">
        <v>76</v>
      </c>
      <c r="B39" s="261"/>
      <c r="C39" s="262"/>
      <c r="D39" s="106" t="s">
        <v>77</v>
      </c>
      <c r="E39" s="228" t="s">
        <v>78</v>
      </c>
      <c r="F39" s="261"/>
      <c r="G39" s="262"/>
      <c r="H39" s="106" t="s">
        <v>79</v>
      </c>
      <c r="I39" s="104"/>
      <c r="J39" s="105"/>
      <c r="K39" s="104"/>
      <c r="L39" s="104"/>
      <c r="M39" s="104"/>
      <c r="N39" s="104"/>
      <c r="O39" s="104"/>
      <c r="P39" s="104"/>
      <c r="Q39" s="104"/>
      <c r="R39" s="104"/>
      <c r="S39" s="104"/>
      <c r="T39" s="104"/>
      <c r="U39" s="104"/>
      <c r="V39" s="104"/>
      <c r="W39" s="104"/>
      <c r="X39" s="104"/>
      <c r="Y39" s="104"/>
    </row>
    <row r="40" spans="1:25" ht="15.75" customHeight="1">
      <c r="A40" s="202" t="s">
        <v>80</v>
      </c>
      <c r="B40" s="261"/>
      <c r="C40" s="262"/>
      <c r="D40" s="107">
        <v>44655</v>
      </c>
      <c r="E40" s="229">
        <f>D40+7</f>
        <v>44662</v>
      </c>
      <c r="F40" s="263"/>
      <c r="G40" s="264"/>
      <c r="H40" s="108" t="s">
        <v>81</v>
      </c>
      <c r="I40" s="104"/>
      <c r="J40" s="227"/>
      <c r="K40" s="265"/>
      <c r="L40" s="265"/>
      <c r="M40" s="265"/>
      <c r="N40" s="104"/>
      <c r="O40" s="104"/>
      <c r="P40" s="104"/>
      <c r="Q40" s="104"/>
      <c r="R40" s="104"/>
      <c r="S40" s="104"/>
      <c r="T40" s="104"/>
      <c r="U40" s="104"/>
      <c r="V40" s="104"/>
      <c r="W40" s="104"/>
      <c r="X40" s="104"/>
      <c r="Y40" s="104"/>
    </row>
    <row r="41" spans="1:25" ht="15.75" customHeight="1">
      <c r="A41" s="202" t="s">
        <v>82</v>
      </c>
      <c r="B41" s="261"/>
      <c r="C41" s="262"/>
      <c r="D41" s="109">
        <f>D40+60</f>
        <v>44715</v>
      </c>
      <c r="E41" s="219">
        <f>D41+14</f>
        <v>44729</v>
      </c>
      <c r="F41" s="261"/>
      <c r="G41" s="262"/>
      <c r="H41" s="108" t="s">
        <v>81</v>
      </c>
      <c r="I41" s="104"/>
      <c r="J41" s="266"/>
      <c r="K41" s="265"/>
      <c r="L41" s="265"/>
      <c r="M41" s="265"/>
      <c r="N41" s="104"/>
      <c r="O41" s="104"/>
      <c r="P41" s="104"/>
      <c r="Q41" s="104"/>
      <c r="R41" s="104"/>
      <c r="S41" s="104"/>
      <c r="T41" s="104"/>
      <c r="U41" s="104"/>
      <c r="V41" s="104"/>
      <c r="W41" s="104"/>
      <c r="X41" s="104"/>
      <c r="Y41" s="104"/>
    </row>
    <row r="42" spans="1:25">
      <c r="A42" s="202" t="s">
        <v>83</v>
      </c>
      <c r="B42" s="261"/>
      <c r="C42" s="262"/>
      <c r="D42" s="108"/>
      <c r="E42" s="222"/>
      <c r="F42" s="261"/>
      <c r="G42" s="262"/>
      <c r="H42" s="108" t="s">
        <v>84</v>
      </c>
      <c r="I42" s="104"/>
      <c r="J42" s="105"/>
      <c r="K42" s="104"/>
      <c r="L42" s="104"/>
      <c r="M42" s="104"/>
      <c r="N42" s="104"/>
      <c r="O42" s="104"/>
      <c r="P42" s="104"/>
      <c r="Q42" s="104"/>
      <c r="R42" s="104"/>
      <c r="S42" s="104"/>
      <c r="T42" s="104"/>
      <c r="U42" s="104"/>
      <c r="V42" s="104"/>
      <c r="W42" s="104"/>
      <c r="X42" s="104"/>
      <c r="Y42" s="104"/>
    </row>
    <row r="43" spans="1:25">
      <c r="A43" s="202" t="s">
        <v>85</v>
      </c>
      <c r="B43" s="261"/>
      <c r="C43" s="262"/>
      <c r="D43" s="110"/>
      <c r="E43" s="219"/>
      <c r="F43" s="261"/>
      <c r="G43" s="262"/>
      <c r="H43" s="108" t="s">
        <v>84</v>
      </c>
      <c r="I43" s="104"/>
      <c r="J43" s="105"/>
      <c r="K43" s="104"/>
      <c r="L43" s="104"/>
      <c r="M43" s="104"/>
      <c r="N43" s="104"/>
      <c r="O43" s="104"/>
      <c r="P43" s="104"/>
      <c r="Q43" s="104"/>
      <c r="R43" s="104"/>
      <c r="S43" s="104"/>
      <c r="T43" s="104"/>
      <c r="U43" s="104"/>
      <c r="V43" s="104"/>
      <c r="W43" s="104"/>
      <c r="X43" s="104"/>
      <c r="Y43" s="104"/>
    </row>
    <row r="44" spans="1:25">
      <c r="A44" s="202" t="s">
        <v>86</v>
      </c>
      <c r="B44" s="261"/>
      <c r="C44" s="262"/>
      <c r="D44" s="109">
        <f>D41+3</f>
        <v>44718</v>
      </c>
      <c r="E44" s="219">
        <f>D44+21</f>
        <v>44739</v>
      </c>
      <c r="F44" s="261"/>
      <c r="G44" s="262"/>
      <c r="H44" s="108" t="s">
        <v>81</v>
      </c>
      <c r="I44" s="104"/>
      <c r="J44" s="105"/>
      <c r="K44" s="104"/>
      <c r="L44" s="104"/>
      <c r="M44" s="104"/>
      <c r="N44" s="104"/>
      <c r="O44" s="104"/>
      <c r="P44" s="104"/>
      <c r="Q44" s="104"/>
      <c r="R44" s="104"/>
      <c r="S44" s="104"/>
      <c r="T44" s="104"/>
      <c r="U44" s="104"/>
      <c r="V44" s="104"/>
      <c r="W44" s="104"/>
      <c r="X44" s="104"/>
      <c r="Y44" s="104"/>
    </row>
    <row r="45" spans="1:25">
      <c r="A45" s="202" t="s">
        <v>87</v>
      </c>
      <c r="B45" s="261"/>
      <c r="C45" s="262"/>
      <c r="D45" s="109">
        <f>D44+3</f>
        <v>44721</v>
      </c>
      <c r="E45" s="219">
        <f>D45+21</f>
        <v>44742</v>
      </c>
      <c r="F45" s="261"/>
      <c r="G45" s="262"/>
      <c r="H45" s="108" t="s">
        <v>81</v>
      </c>
      <c r="I45" s="104"/>
      <c r="J45" s="105"/>
      <c r="K45" s="104"/>
      <c r="L45" s="104"/>
      <c r="M45" s="104"/>
      <c r="N45" s="104"/>
      <c r="O45" s="104"/>
      <c r="P45" s="104"/>
      <c r="Q45" s="104"/>
      <c r="R45" s="104"/>
      <c r="S45" s="104"/>
      <c r="T45" s="104"/>
      <c r="U45" s="104"/>
      <c r="V45" s="104"/>
      <c r="W45" s="104"/>
      <c r="X45" s="104"/>
      <c r="Y45" s="104"/>
    </row>
    <row r="46" spans="1:25">
      <c r="A46" s="202" t="s">
        <v>88</v>
      </c>
      <c r="B46" s="261"/>
      <c r="C46" s="262"/>
      <c r="D46" s="109">
        <f>E45+3</f>
        <v>44745</v>
      </c>
      <c r="E46" s="219">
        <f>D46+28</f>
        <v>44773</v>
      </c>
      <c r="F46" s="261"/>
      <c r="G46" s="262"/>
      <c r="H46" s="108" t="s">
        <v>81</v>
      </c>
      <c r="I46" s="104"/>
      <c r="J46" s="105"/>
      <c r="K46" s="104"/>
      <c r="L46" s="104"/>
      <c r="M46" s="104"/>
      <c r="N46" s="104"/>
      <c r="O46" s="104"/>
      <c r="P46" s="104"/>
      <c r="Q46" s="104"/>
      <c r="R46" s="104"/>
      <c r="S46" s="104"/>
      <c r="T46" s="104"/>
      <c r="U46" s="104"/>
      <c r="V46" s="104"/>
      <c r="W46" s="104"/>
      <c r="X46" s="104"/>
      <c r="Y46" s="104"/>
    </row>
    <row r="47" spans="1:25">
      <c r="A47" s="202" t="s">
        <v>89</v>
      </c>
      <c r="B47" s="261"/>
      <c r="C47" s="262"/>
      <c r="D47" s="109">
        <f>D46</f>
        <v>44745</v>
      </c>
      <c r="E47" s="219">
        <f>D47+42</f>
        <v>44787</v>
      </c>
      <c r="F47" s="261"/>
      <c r="G47" s="262"/>
      <c r="H47" s="108" t="s">
        <v>81</v>
      </c>
      <c r="I47" s="104"/>
      <c r="J47" s="105"/>
      <c r="K47" s="104"/>
      <c r="L47" s="104"/>
      <c r="M47" s="104"/>
      <c r="N47" s="104"/>
      <c r="O47" s="104"/>
      <c r="P47" s="104"/>
      <c r="Q47" s="104"/>
      <c r="R47" s="104"/>
      <c r="S47" s="104"/>
      <c r="T47" s="104"/>
      <c r="U47" s="104"/>
      <c r="V47" s="104"/>
      <c r="W47" s="104"/>
      <c r="X47" s="104"/>
      <c r="Y47" s="104"/>
    </row>
    <row r="48" spans="1:25">
      <c r="A48" s="202" t="s">
        <v>90</v>
      </c>
      <c r="B48" s="261"/>
      <c r="C48" s="262"/>
      <c r="D48" s="110"/>
      <c r="E48" s="222"/>
      <c r="F48" s="261"/>
      <c r="G48" s="262"/>
      <c r="H48" s="108" t="s">
        <v>84</v>
      </c>
      <c r="I48" s="104"/>
      <c r="J48" s="105"/>
      <c r="K48" s="104"/>
      <c r="L48" s="104"/>
      <c r="M48" s="104"/>
      <c r="N48" s="104"/>
      <c r="O48" s="104"/>
      <c r="P48" s="104"/>
      <c r="Q48" s="104"/>
      <c r="R48" s="104"/>
      <c r="S48" s="104"/>
      <c r="T48" s="104"/>
      <c r="U48" s="104"/>
      <c r="V48" s="104"/>
      <c r="W48" s="104"/>
      <c r="X48" s="104"/>
      <c r="Y48" s="104"/>
    </row>
    <row r="49" spans="1:25">
      <c r="A49" s="202" t="s">
        <v>91</v>
      </c>
      <c r="B49" s="261"/>
      <c r="C49" s="262"/>
      <c r="D49" s="110"/>
      <c r="E49" s="219">
        <f>E47</f>
        <v>44787</v>
      </c>
      <c r="F49" s="261"/>
      <c r="G49" s="262"/>
      <c r="H49" s="108" t="s">
        <v>81</v>
      </c>
      <c r="I49" s="104"/>
      <c r="J49" s="105"/>
      <c r="K49" s="104"/>
      <c r="L49" s="104"/>
      <c r="M49" s="104"/>
      <c r="N49" s="104"/>
      <c r="O49" s="104"/>
      <c r="P49" s="104"/>
      <c r="Q49" s="104"/>
      <c r="R49" s="104"/>
      <c r="S49" s="104"/>
      <c r="T49" s="104"/>
      <c r="U49" s="104"/>
      <c r="V49" s="104"/>
      <c r="W49" s="104"/>
      <c r="X49" s="104"/>
      <c r="Y49" s="104"/>
    </row>
    <row r="50" spans="1:25">
      <c r="A50" s="202" t="s">
        <v>92</v>
      </c>
      <c r="B50" s="261"/>
      <c r="C50" s="262"/>
      <c r="D50" s="109">
        <f>E47</f>
        <v>44787</v>
      </c>
      <c r="E50" s="219">
        <f>D50+60</f>
        <v>44847</v>
      </c>
      <c r="F50" s="261"/>
      <c r="G50" s="262"/>
      <c r="H50" s="108" t="s">
        <v>81</v>
      </c>
      <c r="I50" s="104"/>
      <c r="J50" s="105"/>
      <c r="K50" s="104"/>
      <c r="L50" s="104"/>
      <c r="M50" s="104"/>
      <c r="N50" s="104"/>
      <c r="O50" s="104"/>
      <c r="P50" s="104"/>
      <c r="Q50" s="104"/>
      <c r="R50" s="104"/>
      <c r="S50" s="104"/>
      <c r="T50" s="104"/>
      <c r="U50" s="104"/>
      <c r="V50" s="104"/>
      <c r="W50" s="104"/>
      <c r="X50" s="104"/>
      <c r="Y50" s="104"/>
    </row>
    <row r="51" spans="1:25">
      <c r="A51" s="202" t="s">
        <v>93</v>
      </c>
      <c r="B51" s="261"/>
      <c r="C51" s="262"/>
      <c r="D51" s="109"/>
      <c r="E51" s="219"/>
      <c r="F51" s="261"/>
      <c r="G51" s="262"/>
      <c r="H51" s="108" t="s">
        <v>84</v>
      </c>
      <c r="I51" s="104"/>
      <c r="J51" s="105"/>
      <c r="K51" s="104"/>
      <c r="L51" s="104"/>
      <c r="M51" s="104"/>
      <c r="N51" s="104"/>
      <c r="O51" s="104"/>
      <c r="P51" s="104"/>
      <c r="Q51" s="104"/>
      <c r="R51" s="104"/>
      <c r="S51" s="104"/>
      <c r="T51" s="104"/>
      <c r="U51" s="104"/>
      <c r="V51" s="104"/>
      <c r="W51" s="104"/>
      <c r="X51" s="104"/>
      <c r="Y51" s="104"/>
    </row>
    <row r="52" spans="1:25">
      <c r="A52" s="202" t="s">
        <v>94</v>
      </c>
      <c r="B52" s="261"/>
      <c r="C52" s="262"/>
      <c r="D52" s="109"/>
      <c r="E52" s="203"/>
      <c r="F52" s="261"/>
      <c r="G52" s="262"/>
      <c r="H52" s="108" t="s">
        <v>84</v>
      </c>
      <c r="I52" s="104"/>
      <c r="J52" s="105"/>
      <c r="K52" s="104"/>
      <c r="L52" s="104"/>
      <c r="M52" s="104"/>
      <c r="N52" s="104"/>
      <c r="O52" s="104"/>
      <c r="P52" s="104"/>
      <c r="Q52" s="104"/>
      <c r="R52" s="104"/>
      <c r="S52" s="104"/>
      <c r="T52" s="104"/>
      <c r="U52" s="104"/>
      <c r="V52" s="104"/>
      <c r="W52" s="104"/>
      <c r="X52" s="104"/>
      <c r="Y52" s="104"/>
    </row>
    <row r="53" spans="1:25" ht="14.25">
      <c r="A53" s="202" t="s">
        <v>95</v>
      </c>
      <c r="B53" s="261"/>
      <c r="C53" s="262"/>
      <c r="D53" s="113"/>
      <c r="E53" s="217"/>
      <c r="F53" s="267"/>
      <c r="G53" s="268"/>
      <c r="H53" s="108" t="s">
        <v>84</v>
      </c>
      <c r="I53" s="104"/>
      <c r="J53" s="216" t="s">
        <v>96</v>
      </c>
      <c r="K53" s="265"/>
      <c r="L53" s="265"/>
      <c r="M53" s="265"/>
      <c r="N53" s="104"/>
      <c r="O53" s="104"/>
      <c r="P53" s="104"/>
      <c r="Q53" s="104"/>
      <c r="R53" s="104"/>
      <c r="S53" s="104"/>
      <c r="T53" s="104"/>
      <c r="U53" s="104"/>
      <c r="V53" s="104"/>
      <c r="W53" s="104"/>
      <c r="X53" s="104"/>
      <c r="Y53" s="104"/>
    </row>
    <row r="54" spans="1:25" ht="14.25">
      <c r="A54" s="202" t="s">
        <v>97</v>
      </c>
      <c r="B54" s="261"/>
      <c r="C54" s="262"/>
      <c r="D54" s="111"/>
      <c r="E54" s="217"/>
      <c r="F54" s="267"/>
      <c r="G54" s="268"/>
      <c r="H54" s="108" t="s">
        <v>84</v>
      </c>
      <c r="I54" s="104"/>
      <c r="J54" s="216" t="s">
        <v>98</v>
      </c>
      <c r="K54" s="265"/>
      <c r="L54" s="265"/>
      <c r="M54" s="265"/>
      <c r="N54" s="104"/>
      <c r="O54" s="104"/>
      <c r="P54" s="104"/>
      <c r="Q54" s="104"/>
      <c r="R54" s="104"/>
      <c r="S54" s="104"/>
      <c r="T54" s="104"/>
      <c r="U54" s="104"/>
      <c r="V54" s="104"/>
      <c r="W54" s="104"/>
      <c r="X54" s="104"/>
      <c r="Y54" s="104"/>
    </row>
    <row r="55" spans="1:25" ht="14.25">
      <c r="A55" s="202" t="s">
        <v>99</v>
      </c>
      <c r="B55" s="261"/>
      <c r="C55" s="262"/>
      <c r="D55" s="111"/>
      <c r="E55" s="217"/>
      <c r="F55" s="267"/>
      <c r="G55" s="268"/>
      <c r="H55" s="108" t="s">
        <v>84</v>
      </c>
      <c r="I55" s="104"/>
      <c r="J55" s="216" t="s">
        <v>98</v>
      </c>
      <c r="K55" s="265"/>
      <c r="L55" s="265"/>
      <c r="M55" s="265"/>
      <c r="N55" s="104"/>
      <c r="O55" s="104"/>
      <c r="P55" s="104"/>
      <c r="Q55" s="104"/>
      <c r="R55" s="104"/>
      <c r="S55" s="104"/>
      <c r="T55" s="104"/>
      <c r="U55" s="104"/>
      <c r="V55" s="104"/>
      <c r="W55" s="104"/>
      <c r="X55" s="104"/>
      <c r="Y55" s="104"/>
    </row>
    <row r="56" spans="1:25" ht="14.25">
      <c r="A56" s="202" t="s">
        <v>100</v>
      </c>
      <c r="B56" s="261"/>
      <c r="C56" s="262"/>
      <c r="D56" s="109"/>
      <c r="E56" s="203"/>
      <c r="F56" s="261"/>
      <c r="G56" s="262"/>
      <c r="H56" s="108" t="s">
        <v>84</v>
      </c>
      <c r="I56" s="104"/>
      <c r="J56" s="105"/>
      <c r="K56" s="104"/>
      <c r="L56" s="104"/>
      <c r="M56" s="104"/>
      <c r="N56" s="104"/>
      <c r="O56" s="104"/>
      <c r="P56" s="104"/>
      <c r="Q56" s="104"/>
      <c r="R56" s="104"/>
      <c r="S56" s="104"/>
      <c r="T56" s="104"/>
      <c r="U56" s="104"/>
      <c r="V56" s="104"/>
      <c r="W56" s="104"/>
      <c r="X56" s="104"/>
      <c r="Y56" s="104"/>
    </row>
    <row r="57" spans="1:25" ht="14.25">
      <c r="A57" s="202" t="s">
        <v>101</v>
      </c>
      <c r="B57" s="261"/>
      <c r="C57" s="262"/>
      <c r="D57" s="112"/>
      <c r="E57" s="218"/>
      <c r="F57" s="225"/>
      <c r="G57" s="226"/>
      <c r="H57" s="108" t="s">
        <v>84</v>
      </c>
      <c r="I57" s="104"/>
      <c r="J57" s="216" t="s">
        <v>102</v>
      </c>
      <c r="K57" s="265"/>
      <c r="L57" s="265"/>
      <c r="M57" s="265"/>
      <c r="N57" s="104"/>
      <c r="O57" s="104"/>
      <c r="P57" s="104"/>
      <c r="Q57" s="104"/>
      <c r="R57" s="104"/>
      <c r="S57" s="104"/>
      <c r="T57" s="104"/>
      <c r="U57" s="104"/>
      <c r="V57" s="104"/>
      <c r="W57" s="104"/>
      <c r="X57" s="104"/>
      <c r="Y57" s="104"/>
    </row>
    <row r="58" spans="1:25">
      <c r="A58" s="202" t="s">
        <v>103</v>
      </c>
      <c r="B58" s="261"/>
      <c r="C58" s="262"/>
      <c r="D58" s="109">
        <f>E50+28</f>
        <v>44875</v>
      </c>
      <c r="E58" s="219">
        <f>D58+28</f>
        <v>44903</v>
      </c>
      <c r="F58" s="220"/>
      <c r="G58" s="221"/>
      <c r="H58" s="111" t="s">
        <v>81</v>
      </c>
      <c r="I58" s="104"/>
      <c r="J58" s="105"/>
      <c r="K58" s="104"/>
      <c r="L58" s="104"/>
      <c r="M58" s="104"/>
      <c r="N58" s="104"/>
      <c r="O58" s="104"/>
      <c r="P58" s="104"/>
      <c r="Q58" s="104"/>
      <c r="R58" s="104"/>
      <c r="S58" s="104"/>
      <c r="T58" s="104"/>
      <c r="U58" s="104"/>
      <c r="V58" s="104"/>
      <c r="W58" s="104"/>
      <c r="X58" s="104"/>
      <c r="Y58" s="104"/>
    </row>
    <row r="59" spans="1:25">
      <c r="A59" s="202" t="s">
        <v>104</v>
      </c>
      <c r="B59" s="261"/>
      <c r="C59" s="262"/>
      <c r="D59" s="107">
        <f>E58+14</f>
        <v>44917</v>
      </c>
      <c r="E59" s="222"/>
      <c r="F59" s="223"/>
      <c r="G59" s="224"/>
      <c r="H59" s="108" t="s">
        <v>81</v>
      </c>
      <c r="I59" s="104"/>
      <c r="J59" s="105"/>
      <c r="K59" s="104"/>
      <c r="L59" s="104"/>
      <c r="M59" s="104"/>
      <c r="N59" s="104"/>
      <c r="O59" s="104"/>
      <c r="P59" s="104"/>
      <c r="Q59" s="104"/>
      <c r="R59" s="104"/>
      <c r="S59" s="104"/>
      <c r="T59" s="104"/>
      <c r="U59" s="104"/>
      <c r="V59" s="104"/>
      <c r="W59" s="104"/>
      <c r="X59" s="104"/>
      <c r="Y59" s="104"/>
    </row>
    <row r="60" spans="1:25">
      <c r="A60" s="202" t="s">
        <v>105</v>
      </c>
      <c r="B60" s="261"/>
      <c r="C60" s="262"/>
      <c r="D60" s="112">
        <f>D59</f>
        <v>44917</v>
      </c>
      <c r="E60" s="218">
        <f>D60+365</f>
        <v>45282</v>
      </c>
      <c r="F60" s="261"/>
      <c r="G60" s="262"/>
      <c r="H60" s="108" t="s">
        <v>81</v>
      </c>
      <c r="I60" s="104"/>
      <c r="J60" s="216" t="s">
        <v>106</v>
      </c>
      <c r="K60" s="265"/>
      <c r="L60" s="265"/>
      <c r="M60" s="265"/>
      <c r="N60" s="104"/>
      <c r="O60" s="104"/>
      <c r="P60" s="104"/>
      <c r="Q60" s="104"/>
      <c r="R60" s="104"/>
      <c r="S60" s="104"/>
      <c r="T60" s="104"/>
      <c r="U60" s="104"/>
      <c r="V60" s="104"/>
      <c r="W60" s="104"/>
      <c r="X60" s="104"/>
      <c r="Y60" s="104"/>
    </row>
    <row r="61" spans="1:25">
      <c r="A61" s="202" t="s">
        <v>107</v>
      </c>
      <c r="B61" s="261"/>
      <c r="C61" s="262"/>
      <c r="D61" s="109">
        <f>E60</f>
        <v>45282</v>
      </c>
      <c r="E61" s="203">
        <f>D61</f>
        <v>45282</v>
      </c>
      <c r="F61" s="261"/>
      <c r="G61" s="262"/>
      <c r="H61" s="108" t="s">
        <v>81</v>
      </c>
      <c r="I61" s="104"/>
      <c r="J61" s="216" t="s">
        <v>106</v>
      </c>
      <c r="K61" s="265"/>
      <c r="L61" s="265"/>
      <c r="M61" s="265"/>
      <c r="N61" s="104"/>
      <c r="O61" s="104"/>
      <c r="P61" s="104"/>
      <c r="Q61" s="104"/>
      <c r="R61" s="104"/>
      <c r="S61" s="104"/>
      <c r="T61" s="104"/>
      <c r="U61" s="104"/>
      <c r="V61" s="104"/>
      <c r="W61" s="104"/>
      <c r="X61" s="104"/>
      <c r="Y61" s="104"/>
    </row>
    <row r="62" spans="1:25" ht="14.45">
      <c r="A62" s="103"/>
      <c r="B62" s="103"/>
      <c r="C62" s="103"/>
      <c r="K62" s="23"/>
      <c r="L62" s="23"/>
      <c r="M62"/>
      <c r="N62"/>
    </row>
    <row r="63" spans="1:25" ht="6" customHeight="1">
      <c r="A63" s="28"/>
      <c r="B63" s="28"/>
      <c r="C63" s="28"/>
      <c r="K63" s="23"/>
      <c r="L63" s="23"/>
      <c r="M63"/>
      <c r="N63"/>
    </row>
    <row r="64" spans="1:25" customFormat="1" ht="18">
      <c r="A64" s="155" t="s">
        <v>108</v>
      </c>
      <c r="B64" s="191"/>
      <c r="C64" s="191"/>
      <c r="D64" s="191"/>
      <c r="E64" s="191"/>
      <c r="F64" s="191"/>
      <c r="G64" s="191"/>
      <c r="H64" s="191"/>
      <c r="I64" s="65"/>
      <c r="J64" s="66" t="s">
        <v>109</v>
      </c>
      <c r="K64" s="65"/>
      <c r="L64" s="65"/>
      <c r="M64" s="65"/>
      <c r="N64" s="66" t="s">
        <v>110</v>
      </c>
      <c r="P64" s="125"/>
    </row>
    <row r="65" spans="1:16" customFormat="1" ht="26.25" customHeight="1">
      <c r="A65" s="102" t="s">
        <v>111</v>
      </c>
      <c r="B65" s="206" t="s">
        <v>112</v>
      </c>
      <c r="C65" s="207"/>
      <c r="D65" s="208"/>
      <c r="E65" s="102" t="s">
        <v>113</v>
      </c>
      <c r="F65" s="102" t="s">
        <v>114</v>
      </c>
      <c r="G65" s="206" t="s">
        <v>115</v>
      </c>
      <c r="H65" s="208"/>
      <c r="I65" s="67"/>
      <c r="J65" s="66" t="s">
        <v>116</v>
      </c>
      <c r="K65" s="114">
        <v>71</v>
      </c>
      <c r="L65" s="68"/>
      <c r="M65" s="68"/>
      <c r="N65" s="66" t="s">
        <v>117</v>
      </c>
      <c r="P65" s="125"/>
    </row>
    <row r="66" spans="1:16" ht="14.25">
      <c r="A66" s="69" t="s">
        <v>110</v>
      </c>
      <c r="B66" s="209" t="s">
        <v>118</v>
      </c>
      <c r="C66" s="210"/>
      <c r="D66" s="211"/>
      <c r="E66" s="70">
        <v>2</v>
      </c>
      <c r="F66" s="97">
        <v>71</v>
      </c>
      <c r="G66" s="166">
        <f>E66*F66</f>
        <v>142</v>
      </c>
      <c r="H66" s="167"/>
      <c r="I66" s="71"/>
      <c r="J66" s="66" t="s">
        <v>119</v>
      </c>
      <c r="K66" s="115">
        <v>71</v>
      </c>
      <c r="L66" s="68"/>
      <c r="M66" s="68"/>
      <c r="N66" s="66" t="s">
        <v>120</v>
      </c>
      <c r="P66" s="125"/>
    </row>
    <row r="67" spans="1:16" ht="17.25" customHeight="1">
      <c r="A67" s="69" t="s">
        <v>110</v>
      </c>
      <c r="B67" s="209" t="s">
        <v>121</v>
      </c>
      <c r="C67" s="210"/>
      <c r="D67" s="211"/>
      <c r="E67" s="70">
        <v>3</v>
      </c>
      <c r="F67" s="97">
        <v>71</v>
      </c>
      <c r="G67" s="166">
        <f>E67*F67</f>
        <v>213</v>
      </c>
      <c r="H67" s="167"/>
      <c r="I67" s="71"/>
      <c r="J67" s="66" t="s">
        <v>122</v>
      </c>
      <c r="K67" s="114">
        <v>71</v>
      </c>
      <c r="L67" s="68"/>
      <c r="M67" s="68"/>
      <c r="N67" s="66" t="s">
        <v>123</v>
      </c>
      <c r="P67" s="125"/>
    </row>
    <row r="68" spans="1:16" ht="22.5" customHeight="1">
      <c r="A68" s="69" t="s">
        <v>117</v>
      </c>
      <c r="B68" s="163" t="s">
        <v>124</v>
      </c>
      <c r="C68" s="164"/>
      <c r="D68" s="165"/>
      <c r="E68" s="70">
        <v>30</v>
      </c>
      <c r="F68" s="97">
        <v>71</v>
      </c>
      <c r="G68" s="166">
        <f>E68*F68</f>
        <v>2130</v>
      </c>
      <c r="H68" s="167"/>
      <c r="I68" s="71"/>
      <c r="J68" s="66" t="s">
        <v>125</v>
      </c>
      <c r="K68" s="114">
        <v>65</v>
      </c>
      <c r="L68" s="68"/>
      <c r="M68" s="68"/>
      <c r="N68"/>
      <c r="P68" s="125"/>
    </row>
    <row r="69" spans="1:16" ht="15">
      <c r="A69" s="69" t="s">
        <v>117</v>
      </c>
      <c r="B69" s="163" t="s">
        <v>126</v>
      </c>
      <c r="C69" s="164"/>
      <c r="D69" s="165"/>
      <c r="E69" s="70">
        <v>2</v>
      </c>
      <c r="F69" s="97">
        <v>71</v>
      </c>
      <c r="G69" s="166">
        <f>E69*F69</f>
        <v>142</v>
      </c>
      <c r="H69" s="167"/>
      <c r="I69" s="71"/>
      <c r="J69" s="66" t="s">
        <v>127</v>
      </c>
      <c r="K69" s="114">
        <v>60</v>
      </c>
      <c r="L69" s="73"/>
      <c r="M69" s="73"/>
      <c r="N69"/>
      <c r="P69" s="125"/>
    </row>
    <row r="70" spans="1:16" ht="15">
      <c r="A70" s="69" t="s">
        <v>117</v>
      </c>
      <c r="B70" s="163" t="s">
        <v>128</v>
      </c>
      <c r="C70" s="164"/>
      <c r="D70" s="165"/>
      <c r="E70" s="70">
        <v>2</v>
      </c>
      <c r="F70" s="97">
        <v>71</v>
      </c>
      <c r="G70" s="166">
        <f>E70*F70</f>
        <v>142</v>
      </c>
      <c r="H70" s="167"/>
      <c r="I70" s="71"/>
      <c r="J70" s="66"/>
      <c r="K70" s="114"/>
      <c r="L70" s="73"/>
      <c r="M70" s="73"/>
      <c r="N70"/>
      <c r="P70" s="125"/>
    </row>
    <row r="71" spans="1:16" ht="15" customHeight="1">
      <c r="A71" s="69" t="s">
        <v>117</v>
      </c>
      <c r="B71" s="163" t="s">
        <v>129</v>
      </c>
      <c r="C71" s="164"/>
      <c r="D71" s="165"/>
      <c r="E71" s="70">
        <v>35</v>
      </c>
      <c r="F71" s="97">
        <v>65</v>
      </c>
      <c r="G71" s="166">
        <f t="shared" ref="G71:G76" si="0">E71*F71</f>
        <v>2275</v>
      </c>
      <c r="H71" s="167"/>
      <c r="I71" s="71"/>
      <c r="J71" s="66"/>
      <c r="K71" s="114"/>
      <c r="L71" s="73"/>
      <c r="M71" s="73"/>
      <c r="N71"/>
      <c r="P71" s="125"/>
    </row>
    <row r="72" spans="1:16" ht="27.75" customHeight="1">
      <c r="A72" s="69" t="s">
        <v>117</v>
      </c>
      <c r="B72" s="163" t="s">
        <v>130</v>
      </c>
      <c r="C72" s="164"/>
      <c r="D72" s="165"/>
      <c r="E72" s="70">
        <v>28</v>
      </c>
      <c r="F72" s="97">
        <v>71</v>
      </c>
      <c r="G72" s="166">
        <f t="shared" si="0"/>
        <v>1988</v>
      </c>
      <c r="H72" s="167"/>
      <c r="I72" s="71"/>
      <c r="J72" s="66"/>
      <c r="K72" s="114"/>
      <c r="L72" s="73"/>
      <c r="M72" s="73"/>
      <c r="N72"/>
      <c r="P72" s="125"/>
    </row>
    <row r="73" spans="1:16" ht="15">
      <c r="A73" s="69" t="s">
        <v>117</v>
      </c>
      <c r="B73" s="163" t="s">
        <v>131</v>
      </c>
      <c r="C73" s="164"/>
      <c r="D73" s="165"/>
      <c r="E73" s="70">
        <v>4</v>
      </c>
      <c r="F73" s="97">
        <v>71</v>
      </c>
      <c r="G73" s="166">
        <f t="shared" si="0"/>
        <v>284</v>
      </c>
      <c r="H73" s="167"/>
      <c r="I73" s="71"/>
      <c r="J73" s="66"/>
      <c r="K73" s="114"/>
      <c r="L73" s="73"/>
      <c r="M73" s="73"/>
      <c r="N73"/>
      <c r="P73" s="125"/>
    </row>
    <row r="74" spans="1:16" ht="15">
      <c r="A74" s="69" t="s">
        <v>120</v>
      </c>
      <c r="B74" s="163" t="s">
        <v>132</v>
      </c>
      <c r="C74" s="164"/>
      <c r="D74" s="165"/>
      <c r="E74" s="70">
        <v>5</v>
      </c>
      <c r="F74" s="97">
        <v>71</v>
      </c>
      <c r="G74" s="166">
        <f t="shared" ref="G74" si="1">E74*F74</f>
        <v>355</v>
      </c>
      <c r="H74" s="167"/>
      <c r="I74" s="71"/>
      <c r="J74" s="66"/>
      <c r="K74" s="114"/>
      <c r="L74" s="73"/>
      <c r="M74" s="73"/>
      <c r="N74"/>
      <c r="P74" s="125"/>
    </row>
    <row r="75" spans="1:16" ht="15">
      <c r="A75" s="69" t="s">
        <v>123</v>
      </c>
      <c r="B75" s="163" t="s">
        <v>133</v>
      </c>
      <c r="C75" s="164"/>
      <c r="D75" s="165"/>
      <c r="E75" s="70">
        <v>4</v>
      </c>
      <c r="F75" s="97">
        <v>71</v>
      </c>
      <c r="G75" s="138"/>
      <c r="H75" s="139"/>
      <c r="I75" s="71"/>
      <c r="J75" s="66"/>
      <c r="K75" s="114"/>
      <c r="L75" s="73"/>
      <c r="M75" s="73"/>
      <c r="N75"/>
      <c r="P75" s="125"/>
    </row>
    <row r="76" spans="1:16" ht="15" customHeight="1">
      <c r="A76" s="69" t="s">
        <v>123</v>
      </c>
      <c r="B76" s="163" t="s">
        <v>134</v>
      </c>
      <c r="C76" s="164"/>
      <c r="D76" s="165"/>
      <c r="E76" s="70">
        <v>2</v>
      </c>
      <c r="F76" s="97">
        <v>71</v>
      </c>
      <c r="G76" s="166">
        <f t="shared" si="0"/>
        <v>142</v>
      </c>
      <c r="H76" s="167"/>
      <c r="I76" s="71"/>
      <c r="J76" s="66"/>
      <c r="K76" s="114"/>
      <c r="L76" s="73"/>
      <c r="M76" s="73"/>
      <c r="N76"/>
      <c r="P76" s="125"/>
    </row>
    <row r="77" spans="1:16" ht="17.25" customHeight="1">
      <c r="A77" s="69"/>
      <c r="B77" s="186"/>
      <c r="C77" s="187"/>
      <c r="D77" s="188"/>
      <c r="E77" s="70"/>
      <c r="F77" s="97"/>
      <c r="G77" s="166">
        <f>E77*F77</f>
        <v>0</v>
      </c>
      <c r="H77" s="167"/>
      <c r="I77" s="71"/>
      <c r="J77" s="72"/>
      <c r="K77" s="73"/>
      <c r="L77" s="73"/>
      <c r="M77" s="73"/>
      <c r="N77"/>
    </row>
    <row r="78" spans="1:16" ht="12.75" customHeight="1">
      <c r="A78" s="180" t="s">
        <v>135</v>
      </c>
      <c r="B78" s="181"/>
      <c r="C78" s="181"/>
      <c r="D78" s="182"/>
      <c r="E78" s="74">
        <f>SUM(E66:E77)</f>
        <v>117</v>
      </c>
      <c r="F78" s="74"/>
      <c r="G78" s="189">
        <f>SUM(G66:H77)</f>
        <v>7813</v>
      </c>
      <c r="H78" s="190"/>
      <c r="I78" s="75">
        <f>SUM(I66:I68)</f>
        <v>0</v>
      </c>
      <c r="K78" s="68"/>
      <c r="L78" s="68"/>
      <c r="M78" s="68"/>
      <c r="N78"/>
    </row>
    <row r="79" spans="1:16" ht="24.75" customHeight="1">
      <c r="A79" s="213" t="s">
        <v>136</v>
      </c>
      <c r="B79" s="213"/>
      <c r="C79" s="213"/>
      <c r="D79" s="213"/>
      <c r="E79" s="213"/>
      <c r="F79" s="213"/>
      <c r="G79" s="213"/>
      <c r="H79" s="213"/>
      <c r="I79" s="65"/>
      <c r="J79" s="66"/>
      <c r="K79" s="65"/>
      <c r="L79" s="65"/>
      <c r="M79" s="65"/>
      <c r="N79"/>
    </row>
    <row r="80" spans="1:16" ht="21.75" customHeight="1">
      <c r="A80" s="76"/>
      <c r="B80" s="77"/>
      <c r="C80" s="77"/>
      <c r="D80" s="77"/>
      <c r="E80" s="77"/>
      <c r="F80" s="77"/>
      <c r="G80" s="77"/>
      <c r="H80" s="77"/>
      <c r="I80" s="65"/>
      <c r="J80" s="178"/>
      <c r="K80" s="179"/>
      <c r="L80" s="179"/>
      <c r="M80" s="179"/>
      <c r="N80"/>
    </row>
    <row r="81" spans="1:14" ht="15" customHeight="1">
      <c r="A81" s="155" t="s">
        <v>137</v>
      </c>
      <c r="B81" s="191"/>
      <c r="C81" s="156"/>
      <c r="D81" s="155"/>
      <c r="E81" s="191"/>
      <c r="F81" s="156"/>
      <c r="G81" s="155"/>
      <c r="H81" s="191"/>
      <c r="I81" s="65"/>
      <c r="J81" s="66"/>
      <c r="K81" s="65"/>
      <c r="L81" s="65"/>
      <c r="M81" s="65"/>
      <c r="N81"/>
    </row>
    <row r="82" spans="1:14" customFormat="1" ht="25.5" customHeight="1">
      <c r="A82" s="78"/>
      <c r="B82" s="79" t="s">
        <v>138</v>
      </c>
      <c r="C82" s="79" t="s">
        <v>139</v>
      </c>
      <c r="D82" s="80"/>
      <c r="E82" s="180" t="s">
        <v>140</v>
      </c>
      <c r="F82" s="181"/>
      <c r="G82" s="181"/>
      <c r="H82" s="182"/>
      <c r="I82" s="68"/>
      <c r="J82" s="66"/>
      <c r="K82" s="68"/>
      <c r="L82" s="68"/>
      <c r="M82" s="68"/>
    </row>
    <row r="83" spans="1:14" customFormat="1" ht="16.5" customHeight="1">
      <c r="A83" s="81" t="s">
        <v>141</v>
      </c>
      <c r="B83" s="87" t="s">
        <v>81</v>
      </c>
      <c r="C83" s="83">
        <v>4000</v>
      </c>
      <c r="D83" s="80"/>
      <c r="E83" s="183" t="s">
        <v>142</v>
      </c>
      <c r="F83" s="184"/>
      <c r="G83" s="185"/>
      <c r="H83" s="87" t="s">
        <v>81</v>
      </c>
      <c r="I83" s="68"/>
      <c r="J83" s="66"/>
      <c r="K83" s="68"/>
      <c r="L83" s="68"/>
      <c r="M83" s="68"/>
    </row>
    <row r="84" spans="1:14" ht="14.45">
      <c r="A84" s="81" t="s">
        <v>143</v>
      </c>
      <c r="B84" s="82" t="s">
        <v>84</v>
      </c>
      <c r="C84" s="85"/>
      <c r="D84" s="80"/>
      <c r="E84" s="183" t="s">
        <v>144</v>
      </c>
      <c r="F84" s="184"/>
      <c r="G84" s="185"/>
      <c r="H84" s="84" t="s">
        <v>84</v>
      </c>
      <c r="I84" s="68"/>
      <c r="J84" s="66"/>
      <c r="K84" s="68"/>
      <c r="L84" s="68"/>
      <c r="M84" s="68"/>
      <c r="N84"/>
    </row>
    <row r="85" spans="1:14" ht="17.25" customHeight="1">
      <c r="A85" s="81" t="s">
        <v>145</v>
      </c>
      <c r="B85" s="82" t="s">
        <v>84</v>
      </c>
      <c r="C85" s="83"/>
      <c r="D85" s="80"/>
      <c r="E85" s="183" t="s">
        <v>146</v>
      </c>
      <c r="F85" s="184"/>
      <c r="G85" s="185"/>
      <c r="H85" s="84" t="s">
        <v>84</v>
      </c>
      <c r="I85" s="68"/>
      <c r="J85" s="66"/>
      <c r="K85" s="68"/>
      <c r="L85" s="68"/>
      <c r="M85" s="68"/>
      <c r="N85"/>
    </row>
    <row r="86" spans="1:14" ht="14.25" customHeight="1">
      <c r="A86" s="81" t="s">
        <v>147</v>
      </c>
      <c r="B86" s="82" t="s">
        <v>84</v>
      </c>
      <c r="C86" s="83"/>
      <c r="D86" s="80"/>
      <c r="E86" s="183" t="s">
        <v>148</v>
      </c>
      <c r="F86" s="184"/>
      <c r="G86" s="185"/>
      <c r="H86" s="84" t="s">
        <v>84</v>
      </c>
      <c r="I86" s="68"/>
      <c r="J86" s="66"/>
      <c r="K86" s="68"/>
      <c r="L86" s="68"/>
      <c r="M86" s="68"/>
      <c r="N86"/>
    </row>
    <row r="87" spans="1:14" ht="15" customHeight="1">
      <c r="A87" s="81" t="s">
        <v>149</v>
      </c>
      <c r="B87" s="82" t="s">
        <v>84</v>
      </c>
      <c r="C87" s="83"/>
      <c r="D87" s="80"/>
      <c r="E87" s="183" t="s">
        <v>150</v>
      </c>
      <c r="F87" s="184"/>
      <c r="G87" s="185"/>
      <c r="H87" s="84" t="s">
        <v>84</v>
      </c>
      <c r="I87" s="68"/>
      <c r="J87" s="66"/>
      <c r="K87" s="68"/>
      <c r="L87" s="68"/>
      <c r="M87" s="68"/>
      <c r="N87"/>
    </row>
    <row r="88" spans="1:14" ht="15.75" customHeight="1">
      <c r="A88" s="81" t="s">
        <v>151</v>
      </c>
      <c r="B88" s="87" t="s">
        <v>81</v>
      </c>
      <c r="C88" s="83">
        <v>2000</v>
      </c>
      <c r="D88" s="80"/>
      <c r="E88" s="183" t="s">
        <v>152</v>
      </c>
      <c r="F88" s="184"/>
      <c r="G88" s="185"/>
      <c r="H88" s="87" t="s">
        <v>81</v>
      </c>
      <c r="I88" s="68"/>
      <c r="J88" s="66"/>
      <c r="K88" s="68"/>
      <c r="L88" s="68"/>
      <c r="M88" s="68"/>
      <c r="N88"/>
    </row>
    <row r="89" spans="1:14" ht="14.25" customHeight="1">
      <c r="A89" s="81" t="s">
        <v>153</v>
      </c>
      <c r="B89" s="87" t="s">
        <v>81</v>
      </c>
      <c r="C89" s="83">
        <v>4000</v>
      </c>
      <c r="D89" s="80"/>
      <c r="E89" s="171"/>
      <c r="F89" s="172"/>
      <c r="G89" s="172"/>
      <c r="H89" s="173"/>
      <c r="I89" s="68"/>
      <c r="J89" s="66"/>
      <c r="K89" s="68"/>
      <c r="L89" s="68"/>
      <c r="M89" s="68"/>
      <c r="N89"/>
    </row>
    <row r="90" spans="1:14" customFormat="1" ht="15">
      <c r="A90" s="86" t="s">
        <v>154</v>
      </c>
      <c r="B90" s="82" t="s">
        <v>84</v>
      </c>
      <c r="C90" s="83"/>
      <c r="D90" s="80"/>
      <c r="E90" s="171"/>
      <c r="F90" s="172"/>
      <c r="G90" s="172"/>
      <c r="H90" s="173"/>
      <c r="I90" s="68"/>
      <c r="J90" s="66"/>
      <c r="K90" s="68"/>
      <c r="L90" s="68"/>
      <c r="M90" s="68"/>
    </row>
    <row r="91" spans="1:14" customFormat="1" ht="18" customHeight="1">
      <c r="A91" s="81" t="s">
        <v>155</v>
      </c>
      <c r="B91" s="82" t="s">
        <v>84</v>
      </c>
      <c r="C91" s="99">
        <f>C83*0.1</f>
        <v>400</v>
      </c>
      <c r="D91" s="80"/>
      <c r="E91" s="77"/>
      <c r="F91" s="77"/>
      <c r="G91" s="77"/>
      <c r="H91" s="77"/>
      <c r="I91" s="68"/>
      <c r="J91" s="66" t="s">
        <v>156</v>
      </c>
      <c r="K91" s="68"/>
      <c r="L91" s="68"/>
      <c r="M91" s="68"/>
    </row>
    <row r="92" spans="1:14" ht="15">
      <c r="A92" s="81" t="s">
        <v>157</v>
      </c>
      <c r="B92" s="87" t="s">
        <v>81</v>
      </c>
      <c r="C92" s="83">
        <v>816.8</v>
      </c>
      <c r="D92" s="80"/>
      <c r="E92" s="77"/>
      <c r="F92" s="77"/>
      <c r="G92" s="77"/>
      <c r="H92" s="77"/>
      <c r="I92" s="68"/>
      <c r="J92" s="66" t="s">
        <v>156</v>
      </c>
      <c r="K92" s="68"/>
      <c r="L92" s="68"/>
      <c r="M92" s="68"/>
      <c r="N92"/>
    </row>
    <row r="93" spans="1:14" ht="18.75" customHeight="1">
      <c r="A93" s="81" t="s">
        <v>158</v>
      </c>
      <c r="B93" s="87" t="s">
        <v>81</v>
      </c>
      <c r="C93" s="98">
        <v>8168</v>
      </c>
      <c r="D93" s="80"/>
      <c r="E93" s="77"/>
      <c r="F93" s="77"/>
      <c r="G93" s="77"/>
      <c r="H93" s="77"/>
      <c r="I93" s="68"/>
      <c r="J93" s="66" t="s">
        <v>159</v>
      </c>
      <c r="K93" s="68"/>
      <c r="L93" s="68"/>
      <c r="M93" s="68"/>
      <c r="N93"/>
    </row>
    <row r="94" spans="1:14" ht="18" customHeight="1">
      <c r="A94" s="88" t="s">
        <v>135</v>
      </c>
      <c r="B94" s="174">
        <f>SUM(C83:C93)</f>
        <v>19384.8</v>
      </c>
      <c r="C94" s="175"/>
      <c r="D94" s="80"/>
      <c r="E94" s="77"/>
      <c r="F94" s="77"/>
      <c r="G94" s="77"/>
      <c r="H94" s="77"/>
      <c r="I94" s="68"/>
      <c r="J94" s="176"/>
      <c r="K94" s="177"/>
      <c r="L94" s="177"/>
      <c r="M94" s="177"/>
      <c r="N94"/>
    </row>
    <row r="95" spans="1:14" ht="14.45">
      <c r="A95" s="67"/>
      <c r="B95" s="80"/>
      <c r="C95" s="89"/>
      <c r="D95" s="80"/>
      <c r="E95" s="77"/>
      <c r="F95" s="77"/>
      <c r="G95" s="77"/>
      <c r="H95" s="77"/>
      <c r="I95" s="68"/>
      <c r="J95" s="176"/>
      <c r="K95" s="177"/>
      <c r="L95" s="177"/>
      <c r="M95" s="177"/>
      <c r="N95"/>
    </row>
    <row r="96" spans="1:14" ht="54.75" customHeight="1">
      <c r="A96" s="88" t="s">
        <v>160</v>
      </c>
      <c r="B96" s="214">
        <f>ROUNDUP(B94,-3)</f>
        <v>20000</v>
      </c>
      <c r="C96" s="215"/>
      <c r="D96" s="77"/>
      <c r="E96" s="212" t="s">
        <v>161</v>
      </c>
      <c r="F96" s="212"/>
      <c r="G96" s="212"/>
      <c r="H96" s="212"/>
      <c r="I96" s="65"/>
      <c r="J96" s="168"/>
      <c r="K96" s="169"/>
      <c r="L96" s="169"/>
      <c r="M96" s="169"/>
      <c r="N96"/>
    </row>
    <row r="97" spans="1:14" customFormat="1" ht="6" customHeight="1">
      <c r="A97" s="76"/>
      <c r="B97" s="77"/>
      <c r="C97" s="77"/>
      <c r="D97" s="77"/>
      <c r="E97" s="77"/>
      <c r="F97" s="77"/>
      <c r="G97" s="77"/>
      <c r="H97" s="77"/>
      <c r="I97" s="65"/>
      <c r="J97" s="170"/>
      <c r="K97" s="169"/>
      <c r="L97" s="169"/>
      <c r="M97" s="169"/>
    </row>
    <row r="98" spans="1:14" customFormat="1" ht="14.45">
      <c r="A98" s="76"/>
      <c r="B98" s="77"/>
      <c r="C98" s="77"/>
      <c r="D98" s="77"/>
      <c r="E98" s="77"/>
      <c r="F98" s="77"/>
      <c r="G98" s="77"/>
      <c r="H98" s="77"/>
      <c r="I98" s="65"/>
      <c r="J98" s="66"/>
      <c r="K98" s="65"/>
      <c r="L98" s="65"/>
      <c r="M98" s="65"/>
    </row>
    <row r="99" spans="1:14" customFormat="1" ht="75.75" customHeight="1">
      <c r="A99" s="88" t="s">
        <v>162</v>
      </c>
      <c r="B99" s="171" t="s">
        <v>163</v>
      </c>
      <c r="C99" s="172"/>
      <c r="D99" s="172"/>
      <c r="E99" s="172"/>
      <c r="F99" s="172"/>
      <c r="G99" s="172"/>
      <c r="H99" s="173"/>
      <c r="I99" s="65"/>
      <c r="J99" s="100" t="s">
        <v>164</v>
      </c>
      <c r="K99" s="101"/>
      <c r="L99" s="101"/>
      <c r="M99" s="101"/>
    </row>
    <row r="100" spans="1:14" customFormat="1" ht="6.75" customHeight="1">
      <c r="A100" s="93"/>
      <c r="B100" s="124"/>
      <c r="C100" s="124"/>
      <c r="D100" s="91"/>
      <c r="E100" s="91"/>
      <c r="F100" s="91"/>
      <c r="G100" s="91"/>
      <c r="H100" s="91"/>
      <c r="I100" s="65"/>
      <c r="J100" s="92"/>
      <c r="K100" s="92"/>
      <c r="L100" s="92"/>
      <c r="M100" s="92"/>
    </row>
    <row r="101" spans="1:14" ht="18">
      <c r="A101" s="155" t="s">
        <v>165</v>
      </c>
      <c r="B101" s="156"/>
      <c r="C101"/>
      <c r="D101"/>
      <c r="E101"/>
      <c r="F101"/>
      <c r="G101"/>
      <c r="H101"/>
      <c r="I101"/>
      <c r="J101"/>
      <c r="K101"/>
      <c r="L101"/>
      <c r="M101"/>
      <c r="N101"/>
    </row>
    <row r="102" spans="1:14" ht="6" customHeight="1">
      <c r="A102"/>
      <c r="B102"/>
      <c r="C102"/>
      <c r="D102"/>
      <c r="E102"/>
      <c r="F102"/>
      <c r="G102"/>
      <c r="H102"/>
      <c r="I102"/>
      <c r="J102"/>
      <c r="K102"/>
      <c r="L102"/>
      <c r="M102"/>
      <c r="N102"/>
    </row>
    <row r="103" spans="1:14" ht="16.5" customHeight="1">
      <c r="A103" s="19" t="s">
        <v>166</v>
      </c>
      <c r="B103" s="48"/>
      <c r="C103" s="48"/>
      <c r="K103" s="22"/>
      <c r="L103"/>
      <c r="M103"/>
      <c r="N103"/>
    </row>
    <row r="104" spans="1:14" ht="45" customHeight="1">
      <c r="A104" s="199" t="s">
        <v>167</v>
      </c>
      <c r="B104" s="197"/>
      <c r="C104" s="198"/>
      <c r="D104"/>
      <c r="E104"/>
      <c r="F104"/>
      <c r="G104"/>
      <c r="H104"/>
      <c r="I104"/>
      <c r="J104"/>
      <c r="K104"/>
      <c r="L104"/>
      <c r="M104"/>
      <c r="N104"/>
    </row>
    <row r="105" spans="1:14" ht="6" customHeight="1">
      <c r="A105" s="17"/>
      <c r="B105" s="17"/>
      <c r="C105"/>
      <c r="D105"/>
      <c r="E105"/>
      <c r="F105"/>
      <c r="G105"/>
      <c r="H105"/>
      <c r="I105"/>
      <c r="J105"/>
      <c r="K105"/>
      <c r="L105"/>
      <c r="M105"/>
      <c r="N105"/>
    </row>
    <row r="106" spans="1:14" ht="18.75" customHeight="1">
      <c r="A106" s="19" t="s">
        <v>168</v>
      </c>
      <c r="B106" s="48"/>
      <c r="C106" s="48"/>
      <c r="K106" s="22"/>
      <c r="L106"/>
      <c r="M106"/>
      <c r="N106"/>
    </row>
    <row r="107" spans="1:14" customFormat="1" ht="42.75" customHeight="1">
      <c r="A107" s="199" t="s">
        <v>169</v>
      </c>
      <c r="B107" s="197"/>
      <c r="C107" s="198"/>
    </row>
    <row r="109" spans="1:14" ht="18">
      <c r="A109" s="204" t="s">
        <v>170</v>
      </c>
      <c r="B109" s="205"/>
      <c r="C109" s="205"/>
    </row>
    <row r="110" spans="1:14" ht="18">
      <c r="A110" s="52"/>
      <c r="B110" s="60"/>
      <c r="C110"/>
    </row>
    <row r="111" spans="1:14">
      <c r="A111" s="44" t="s">
        <v>171</v>
      </c>
      <c r="B111" s="5"/>
      <c r="C111" s="16">
        <f>+C11</f>
        <v>0</v>
      </c>
    </row>
    <row r="112" spans="1:14">
      <c r="A112" s="7"/>
      <c r="B112" s="5"/>
      <c r="C112" s="8"/>
    </row>
    <row r="113" spans="1:3">
      <c r="A113" s="19" t="s">
        <v>18</v>
      </c>
      <c r="B113" s="5"/>
      <c r="C113" s="16">
        <f>+C13</f>
        <v>0</v>
      </c>
    </row>
    <row r="114" spans="1:3">
      <c r="A114" s="7"/>
      <c r="B114" s="5"/>
      <c r="C114" s="8"/>
    </row>
    <row r="115" spans="1:3" ht="14.25">
      <c r="A115" s="19" t="s">
        <v>56</v>
      </c>
      <c r="B115" s="5"/>
      <c r="C115" s="41" t="s">
        <v>172</v>
      </c>
    </row>
    <row r="116" spans="1:3">
      <c r="A116" s="7"/>
      <c r="B116" s="5"/>
      <c r="C116" s="8"/>
    </row>
    <row r="117" spans="1:3">
      <c r="A117" s="19" t="s">
        <v>57</v>
      </c>
      <c r="B117" s="5"/>
      <c r="C117" s="16">
        <f>+C15</f>
        <v>0</v>
      </c>
    </row>
    <row r="118" spans="1:3" ht="14.45">
      <c r="A118"/>
      <c r="B118"/>
      <c r="C118"/>
    </row>
    <row r="119" spans="1:3" ht="14.45">
      <c r="A119"/>
      <c r="B119"/>
      <c r="C119"/>
    </row>
    <row r="120" spans="1:3" ht="43.5">
      <c r="A120" s="117" t="s">
        <v>173</v>
      </c>
      <c r="B120" s="120"/>
      <c r="C120" s="119" t="s">
        <v>174</v>
      </c>
    </row>
    <row r="121" spans="1:3" ht="14.45">
      <c r="A121" s="120"/>
      <c r="B121" s="120"/>
      <c r="C121" s="120"/>
    </row>
    <row r="122" spans="1:3" ht="33" customHeight="1">
      <c r="A122" s="118" t="s">
        <v>175</v>
      </c>
      <c r="C122" s="3"/>
    </row>
    <row r="123" spans="1:3">
      <c r="A123" s="19"/>
      <c r="B123" s="19"/>
      <c r="C123" s="19"/>
    </row>
    <row r="124" spans="1:3" s="132" customFormat="1" ht="29.1">
      <c r="A124" s="130" t="s">
        <v>176</v>
      </c>
      <c r="B124" s="63"/>
      <c r="C124" s="131" t="s">
        <v>177</v>
      </c>
    </row>
    <row r="125" spans="1:3" s="132" customFormat="1" ht="14.45">
      <c r="A125" s="133"/>
      <c r="B125" s="63"/>
      <c r="C125" s="133"/>
    </row>
    <row r="126" spans="1:3" s="142" customFormat="1" ht="30.75" customHeight="1">
      <c r="A126" s="140" t="s">
        <v>178</v>
      </c>
      <c r="B126" s="141"/>
      <c r="C126" s="143" t="s">
        <v>179</v>
      </c>
    </row>
  </sheetData>
  <mergeCells count="116">
    <mergeCell ref="A54:C54"/>
    <mergeCell ref="A52:C52"/>
    <mergeCell ref="A53:C53"/>
    <mergeCell ref="A49:C49"/>
    <mergeCell ref="E49:G49"/>
    <mergeCell ref="A50:C50"/>
    <mergeCell ref="E50:G50"/>
    <mergeCell ref="E51:G51"/>
    <mergeCell ref="A38:C38"/>
    <mergeCell ref="A46:C46"/>
    <mergeCell ref="E46:G46"/>
    <mergeCell ref="A47:C47"/>
    <mergeCell ref="E39:G39"/>
    <mergeCell ref="E40:G40"/>
    <mergeCell ref="E47:G47"/>
    <mergeCell ref="E48:G48"/>
    <mergeCell ref="A48:C48"/>
    <mergeCell ref="A39:C39"/>
    <mergeCell ref="J40:M41"/>
    <mergeCell ref="E41:G41"/>
    <mergeCell ref="E44:G44"/>
    <mergeCell ref="E45:G45"/>
    <mergeCell ref="A41:C41"/>
    <mergeCell ref="A42:C42"/>
    <mergeCell ref="E42:G42"/>
    <mergeCell ref="A43:C43"/>
    <mergeCell ref="E43:G43"/>
    <mergeCell ref="A44:C44"/>
    <mergeCell ref="A45:C45"/>
    <mergeCell ref="A40:C40"/>
    <mergeCell ref="J61:M61"/>
    <mergeCell ref="J53:M53"/>
    <mergeCell ref="J54:M54"/>
    <mergeCell ref="J55:M55"/>
    <mergeCell ref="J57:M57"/>
    <mergeCell ref="J60:M60"/>
    <mergeCell ref="E54:G54"/>
    <mergeCell ref="E55:G55"/>
    <mergeCell ref="E56:G56"/>
    <mergeCell ref="E60:G60"/>
    <mergeCell ref="E61:G61"/>
    <mergeCell ref="E58:G58"/>
    <mergeCell ref="E59:G59"/>
    <mergeCell ref="E57:G57"/>
    <mergeCell ref="E53:G53"/>
    <mergeCell ref="A109:C109"/>
    <mergeCell ref="A101:B101"/>
    <mergeCell ref="A104:C104"/>
    <mergeCell ref="A107:C107"/>
    <mergeCell ref="A32:C32"/>
    <mergeCell ref="A35:C35"/>
    <mergeCell ref="A64:H64"/>
    <mergeCell ref="B65:D65"/>
    <mergeCell ref="G65:H65"/>
    <mergeCell ref="B66:D66"/>
    <mergeCell ref="G66:H66"/>
    <mergeCell ref="B67:D67"/>
    <mergeCell ref="G67:H67"/>
    <mergeCell ref="B68:D68"/>
    <mergeCell ref="G68:H68"/>
    <mergeCell ref="G69:H69"/>
    <mergeCell ref="E96:H96"/>
    <mergeCell ref="A79:H79"/>
    <mergeCell ref="B96:C96"/>
    <mergeCell ref="E84:G84"/>
    <mergeCell ref="E85:G85"/>
    <mergeCell ref="E86:G86"/>
    <mergeCell ref="E87:G87"/>
    <mergeCell ref="B69:D69"/>
    <mergeCell ref="B77:D77"/>
    <mergeCell ref="G77:H77"/>
    <mergeCell ref="A78:D78"/>
    <mergeCell ref="G78:H78"/>
    <mergeCell ref="A81:C81"/>
    <mergeCell ref="D81:F81"/>
    <mergeCell ref="G81:H81"/>
    <mergeCell ref="A1:C1"/>
    <mergeCell ref="A2:C2"/>
    <mergeCell ref="A24:C24"/>
    <mergeCell ref="A27:C27"/>
    <mergeCell ref="A30:C30"/>
    <mergeCell ref="A21:C21"/>
    <mergeCell ref="A55:C55"/>
    <mergeCell ref="A56:C56"/>
    <mergeCell ref="A57:C57"/>
    <mergeCell ref="A58:C58"/>
    <mergeCell ref="A59:C59"/>
    <mergeCell ref="A60:C60"/>
    <mergeCell ref="A61:C61"/>
    <mergeCell ref="D38:F38"/>
    <mergeCell ref="G38:H38"/>
    <mergeCell ref="E52:G52"/>
    <mergeCell ref="A51:C51"/>
    <mergeCell ref="J96:M97"/>
    <mergeCell ref="B99:H99"/>
    <mergeCell ref="E89:H89"/>
    <mergeCell ref="E90:H90"/>
    <mergeCell ref="B94:C94"/>
    <mergeCell ref="J94:M95"/>
    <mergeCell ref="J80:M80"/>
    <mergeCell ref="E82:H82"/>
    <mergeCell ref="E83:G83"/>
    <mergeCell ref="E88:G88"/>
    <mergeCell ref="B70:D70"/>
    <mergeCell ref="G70:H70"/>
    <mergeCell ref="B71:D71"/>
    <mergeCell ref="B72:D72"/>
    <mergeCell ref="G71:H71"/>
    <mergeCell ref="G72:H72"/>
    <mergeCell ref="G73:H73"/>
    <mergeCell ref="G76:H76"/>
    <mergeCell ref="B73:D73"/>
    <mergeCell ref="B74:D74"/>
    <mergeCell ref="G74:H74"/>
    <mergeCell ref="B75:D75"/>
    <mergeCell ref="B76:D76"/>
  </mergeCells>
  <conditionalFormatting sqref="B96">
    <cfRule type="cellIs" dxfId="2" priority="4" operator="equal">
      <formula>#REF!</formula>
    </cfRule>
    <cfRule type="cellIs" dxfId="1" priority="5" operator="lessThan">
      <formula>#REF!</formula>
    </cfRule>
    <cfRule type="cellIs" dxfId="0" priority="6" operator="greaterThan">
      <formula>#REF!</formula>
    </cfRule>
  </conditionalFormatting>
  <dataValidations count="5">
    <dataValidation type="decimal" operator="greaterThan" allowBlank="1" showInputMessage="1" showErrorMessage="1" sqref="E66:E77 C83:C90" xr:uid="{00000000-0002-0000-0200-000000000000}">
      <formula1>0</formula1>
    </dataValidation>
    <dataValidation operator="greaterThan" allowBlank="1" showInputMessage="1" showErrorMessage="1" sqref="C91:C93" xr:uid="{00000000-0002-0000-0200-000001000000}"/>
    <dataValidation type="list" allowBlank="1" showInputMessage="1" showErrorMessage="1" sqref="A66:A77" xr:uid="{00000000-0002-0000-0200-000004000000}">
      <formula1>$N$64:$N$67</formula1>
    </dataValidation>
    <dataValidation type="list" allowBlank="1" showInputMessage="1" showErrorMessage="1" sqref="H83:H88 B83:B93" xr:uid="{00000000-0002-0000-0200-000002000000}">
      <formula1>#REF!</formula1>
    </dataValidation>
    <dataValidation type="list" allowBlank="1" showErrorMessage="1" prompt="Fee rate - please select rate from list _x000a_G10 = £86_x000a_G9 = £68_x000a_G8 = £63_x000a_G7 = £58_x000a_G6 = £54" sqref="F66:F77" xr:uid="{71C6A9DA-BB23-4E9F-8415-BDCBFD181B0C}">
      <formula1>$K$65:$K$69</formula1>
    </dataValidation>
  </dataValidations>
  <hyperlinks>
    <hyperlink ref="C126" r:id="rId1" xr:uid="{1B44CF54-AC39-437E-9D1D-8BB94636DD08}"/>
  </hyperlinks>
  <pageMargins left="0.31496062992125984" right="0.31496062992125984" top="0.35433070866141736" bottom="0.35433070866141736" header="0.31496062992125984" footer="0.31496062992125984"/>
  <pageSetup paperSize="9" scale="52"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5"/>
  <sheetViews>
    <sheetView workbookViewId="0">
      <selection sqref="A1:I1"/>
    </sheetView>
  </sheetViews>
  <sheetFormatPr defaultRowHeight="14.45"/>
  <cols>
    <col min="1" max="1" width="18.7109375" customWidth="1"/>
    <col min="2" max="2" width="6" customWidth="1"/>
    <col min="3" max="8" width="9.140625" style="30"/>
    <col min="9" max="9" width="17.5703125" style="30" customWidth="1"/>
  </cols>
  <sheetData>
    <row r="1" spans="1:11" s="35" customFormat="1" ht="23.1">
      <c r="A1" s="150" t="s">
        <v>180</v>
      </c>
      <c r="B1" s="151"/>
      <c r="C1" s="151"/>
      <c r="D1" s="151"/>
      <c r="E1" s="151"/>
      <c r="F1" s="151"/>
      <c r="G1" s="151"/>
      <c r="H1" s="151"/>
      <c r="I1" s="152"/>
      <c r="J1" s="33"/>
    </row>
    <row r="2" spans="1:11" s="35" customFormat="1" ht="9.9499999999999993" customHeight="1">
      <c r="A2" s="153"/>
      <c r="B2" s="192"/>
      <c r="C2" s="192"/>
      <c r="D2" s="192"/>
      <c r="E2" s="192"/>
      <c r="F2" s="192"/>
      <c r="G2" s="192"/>
      <c r="H2" s="192"/>
      <c r="I2" s="154"/>
      <c r="J2" s="33"/>
    </row>
    <row r="3" spans="1:11" s="35" customFormat="1" ht="18.75" customHeight="1">
      <c r="A3" s="233" t="s">
        <v>181</v>
      </c>
      <c r="B3" s="234"/>
      <c r="C3" s="234"/>
      <c r="D3" s="234"/>
      <c r="E3" s="234"/>
      <c r="F3" s="234"/>
      <c r="G3" s="234"/>
      <c r="H3" s="234"/>
      <c r="I3" s="235"/>
      <c r="J3" s="33"/>
    </row>
    <row r="4" spans="1:11" s="35" customFormat="1" ht="6" customHeight="1">
      <c r="A4" s="33"/>
      <c r="B4" s="33"/>
      <c r="C4" s="34"/>
      <c r="D4" s="34"/>
      <c r="E4" s="34"/>
      <c r="F4" s="34"/>
      <c r="G4" s="34"/>
      <c r="H4" s="34"/>
      <c r="I4" s="34"/>
      <c r="J4" s="33"/>
    </row>
    <row r="5" spans="1:11" ht="45.75" customHeight="1">
      <c r="A5" s="162" t="s">
        <v>182</v>
      </c>
      <c r="B5" s="162"/>
      <c r="C5" s="162"/>
      <c r="D5" s="162"/>
      <c r="E5" s="162"/>
      <c r="F5" s="162"/>
      <c r="G5" s="162"/>
      <c r="H5" s="162"/>
      <c r="I5" s="162"/>
    </row>
    <row r="6" spans="1:11" ht="6" customHeight="1" thickBot="1">
      <c r="C6" s="32"/>
      <c r="D6" s="32"/>
      <c r="E6" s="32"/>
      <c r="F6" s="32"/>
      <c r="G6" s="32"/>
      <c r="H6" s="32"/>
      <c r="I6" s="32"/>
    </row>
    <row r="7" spans="1:11" ht="30" customHeight="1">
      <c r="A7" s="36" t="s">
        <v>183</v>
      </c>
      <c r="B7" s="237"/>
      <c r="C7" s="238"/>
      <c r="D7" s="238"/>
      <c r="E7" s="238"/>
      <c r="F7" s="238"/>
      <c r="G7" s="238"/>
      <c r="H7" s="238"/>
      <c r="I7" s="239"/>
    </row>
    <row r="8" spans="1:11" ht="30" customHeight="1">
      <c r="A8" s="37" t="s">
        <v>184</v>
      </c>
      <c r="B8" s="240"/>
      <c r="C8" s="241"/>
      <c r="D8" s="241"/>
      <c r="E8" s="241"/>
      <c r="F8" s="241"/>
      <c r="G8" s="241"/>
      <c r="H8" s="241"/>
      <c r="I8" s="242"/>
      <c r="K8" s="12"/>
    </row>
    <row r="9" spans="1:11" ht="30" customHeight="1" thickBot="1">
      <c r="A9" s="38" t="s">
        <v>185</v>
      </c>
      <c r="B9" s="243"/>
      <c r="C9" s="244"/>
      <c r="D9" s="244"/>
      <c r="E9" s="244"/>
      <c r="F9" s="244"/>
      <c r="G9" s="244"/>
      <c r="H9" s="244"/>
      <c r="I9" s="245"/>
      <c r="K9" s="12"/>
    </row>
    <row r="10" spans="1:11" ht="6" customHeight="1">
      <c r="C10" s="32"/>
      <c r="D10" s="32"/>
      <c r="E10" s="32"/>
      <c r="F10" s="32"/>
      <c r="G10" s="32"/>
      <c r="H10" s="32"/>
      <c r="I10" s="32"/>
      <c r="K10" s="12"/>
    </row>
    <row r="11" spans="1:11" ht="30" customHeight="1">
      <c r="A11" s="236" t="s">
        <v>186</v>
      </c>
      <c r="B11" s="269"/>
      <c r="C11" s="269"/>
      <c r="D11" s="269"/>
      <c r="E11" s="269"/>
      <c r="F11" s="269"/>
      <c r="G11" s="269"/>
      <c r="H11" s="269"/>
      <c r="I11" s="269"/>
      <c r="K11" s="12"/>
    </row>
    <row r="12" spans="1:11" ht="6" customHeight="1">
      <c r="C12" s="32"/>
      <c r="D12" s="32"/>
      <c r="E12" s="32"/>
      <c r="F12" s="32"/>
      <c r="G12" s="32"/>
      <c r="H12" s="32"/>
      <c r="I12" s="32"/>
      <c r="K12" s="12"/>
    </row>
    <row r="13" spans="1:11" ht="6" customHeight="1">
      <c r="C13" s="32"/>
      <c r="D13" s="32"/>
      <c r="E13" s="32"/>
      <c r="F13" s="32"/>
      <c r="G13" s="32"/>
      <c r="H13" s="32"/>
      <c r="I13" s="32"/>
    </row>
    <row r="14" spans="1:11">
      <c r="A14" s="230" t="s">
        <v>187</v>
      </c>
      <c r="B14" s="231"/>
      <c r="C14" s="231"/>
      <c r="D14" s="231"/>
      <c r="E14" s="231"/>
      <c r="F14" s="231"/>
      <c r="G14" s="231"/>
      <c r="H14" s="231"/>
      <c r="I14" s="232"/>
    </row>
    <row r="15" spans="1:11" ht="15" customHeight="1">
      <c r="C15" s="32" t="s">
        <v>188</v>
      </c>
      <c r="D15" s="32">
        <v>0</v>
      </c>
      <c r="E15" s="32">
        <v>1</v>
      </c>
      <c r="F15" s="32">
        <v>2</v>
      </c>
      <c r="G15" s="32">
        <v>3</v>
      </c>
      <c r="H15" s="32">
        <v>4</v>
      </c>
      <c r="I15" s="32">
        <v>5</v>
      </c>
    </row>
    <row r="16" spans="1:11" ht="15" thickBot="1">
      <c r="A16" t="s">
        <v>189</v>
      </c>
      <c r="C16" s="39"/>
      <c r="D16" s="39"/>
      <c r="E16" s="39"/>
      <c r="F16" s="39"/>
      <c r="G16" s="39"/>
      <c r="H16" s="39"/>
      <c r="I16" s="39"/>
    </row>
    <row r="17" spans="1:9" ht="30" customHeight="1">
      <c r="A17" s="50" t="s">
        <v>190</v>
      </c>
      <c r="B17" s="246"/>
      <c r="C17" s="247"/>
      <c r="D17" s="247"/>
      <c r="E17" s="247"/>
      <c r="F17" s="247"/>
      <c r="G17" s="247"/>
      <c r="H17" s="247"/>
      <c r="I17" s="248"/>
    </row>
    <row r="18" spans="1:9" ht="30" customHeight="1" thickBot="1">
      <c r="A18" s="51" t="s">
        <v>191</v>
      </c>
      <c r="B18" s="249"/>
      <c r="C18" s="250"/>
      <c r="D18" s="250"/>
      <c r="E18" s="250"/>
      <c r="F18" s="250"/>
      <c r="G18" s="250"/>
      <c r="H18" s="250"/>
      <c r="I18" s="251"/>
    </row>
    <row r="19" spans="1:9" ht="6" customHeight="1">
      <c r="C19" s="32"/>
      <c r="D19" s="32"/>
      <c r="E19" s="32"/>
      <c r="F19" s="32"/>
      <c r="G19" s="32"/>
      <c r="H19" s="32"/>
      <c r="I19" s="32"/>
    </row>
    <row r="20" spans="1:9" ht="27" customHeight="1">
      <c r="A20" s="230" t="s">
        <v>192</v>
      </c>
      <c r="B20" s="231"/>
      <c r="C20" s="231"/>
      <c r="D20" s="231"/>
      <c r="E20" s="231"/>
      <c r="F20" s="231"/>
      <c r="G20" s="231"/>
      <c r="H20" s="231"/>
      <c r="I20" s="232"/>
    </row>
    <row r="21" spans="1:9" ht="15" customHeight="1">
      <c r="C21" s="32" t="s">
        <v>188</v>
      </c>
      <c r="D21" s="32">
        <v>0</v>
      </c>
      <c r="E21" s="32">
        <v>1</v>
      </c>
      <c r="F21" s="32">
        <v>2</v>
      </c>
      <c r="G21" s="32">
        <v>3</v>
      </c>
      <c r="H21" s="32">
        <v>4</v>
      </c>
      <c r="I21" s="32">
        <v>5</v>
      </c>
    </row>
    <row r="22" spans="1:9" ht="15" thickBot="1">
      <c r="A22" t="s">
        <v>189</v>
      </c>
      <c r="C22" s="39"/>
      <c r="D22" s="39"/>
      <c r="E22" s="39"/>
      <c r="F22" s="39"/>
      <c r="G22" s="39"/>
      <c r="H22" s="39"/>
      <c r="I22" s="39"/>
    </row>
    <row r="23" spans="1:9" ht="30" customHeight="1">
      <c r="A23" s="50" t="s">
        <v>190</v>
      </c>
      <c r="B23" s="246"/>
      <c r="C23" s="247"/>
      <c r="D23" s="247"/>
      <c r="E23" s="247"/>
      <c r="F23" s="247"/>
      <c r="G23" s="247"/>
      <c r="H23" s="247"/>
      <c r="I23" s="248"/>
    </row>
    <row r="24" spans="1:9" ht="30" customHeight="1" thickBot="1">
      <c r="A24" s="51" t="s">
        <v>191</v>
      </c>
      <c r="B24" s="249"/>
      <c r="C24" s="250"/>
      <c r="D24" s="250"/>
      <c r="E24" s="250"/>
      <c r="F24" s="250"/>
      <c r="G24" s="250"/>
      <c r="H24" s="250"/>
      <c r="I24" s="251"/>
    </row>
    <row r="25" spans="1:9" ht="6" customHeight="1">
      <c r="C25" s="32"/>
      <c r="D25" s="32"/>
      <c r="E25" s="32"/>
      <c r="F25" s="32"/>
      <c r="G25" s="32"/>
      <c r="H25" s="32"/>
      <c r="I25" s="32"/>
    </row>
    <row r="26" spans="1:9" ht="10.5" customHeight="1">
      <c r="B26" s="2"/>
      <c r="C26" s="2"/>
      <c r="D26" s="2"/>
      <c r="E26" s="2"/>
      <c r="F26" s="2"/>
      <c r="G26" s="2"/>
      <c r="H26" s="2"/>
      <c r="I26" s="2"/>
    </row>
    <row r="27" spans="1:9" ht="15" thickBot="1">
      <c r="A27" s="31" t="s">
        <v>193</v>
      </c>
      <c r="C27" s="32"/>
      <c r="D27" s="32"/>
      <c r="E27" s="32"/>
      <c r="F27" s="32"/>
      <c r="G27" s="32"/>
      <c r="H27" s="32"/>
      <c r="I27" s="32"/>
    </row>
    <row r="28" spans="1:9">
      <c r="A28" s="252"/>
      <c r="B28" s="253"/>
      <c r="C28" s="253"/>
      <c r="D28" s="253"/>
      <c r="E28" s="253"/>
      <c r="F28" s="253"/>
      <c r="G28" s="253"/>
      <c r="H28" s="253"/>
      <c r="I28" s="254"/>
    </row>
    <row r="29" spans="1:9">
      <c r="A29" s="255"/>
      <c r="B29" s="256"/>
      <c r="C29" s="256"/>
      <c r="D29" s="256"/>
      <c r="E29" s="256"/>
      <c r="F29" s="256"/>
      <c r="G29" s="256"/>
      <c r="H29" s="256"/>
      <c r="I29" s="257"/>
    </row>
    <row r="30" spans="1:9">
      <c r="A30" s="255"/>
      <c r="B30" s="256"/>
      <c r="C30" s="256"/>
      <c r="D30" s="256"/>
      <c r="E30" s="256"/>
      <c r="F30" s="256"/>
      <c r="G30" s="256"/>
      <c r="H30" s="256"/>
      <c r="I30" s="257"/>
    </row>
    <row r="31" spans="1:9">
      <c r="A31" s="255"/>
      <c r="B31" s="256"/>
      <c r="C31" s="256"/>
      <c r="D31" s="256"/>
      <c r="E31" s="256"/>
      <c r="F31" s="256"/>
      <c r="G31" s="256"/>
      <c r="H31" s="256"/>
      <c r="I31" s="257"/>
    </row>
    <row r="32" spans="1:9">
      <c r="A32" s="255"/>
      <c r="B32" s="256"/>
      <c r="C32" s="256"/>
      <c r="D32" s="256"/>
      <c r="E32" s="256"/>
      <c r="F32" s="256"/>
      <c r="G32" s="256"/>
      <c r="H32" s="256"/>
      <c r="I32" s="257"/>
    </row>
    <row r="33" spans="1:9">
      <c r="A33" s="255"/>
      <c r="B33" s="256"/>
      <c r="C33" s="256"/>
      <c r="D33" s="256"/>
      <c r="E33" s="256"/>
      <c r="F33" s="256"/>
      <c r="G33" s="256"/>
      <c r="H33" s="256"/>
      <c r="I33" s="257"/>
    </row>
    <row r="34" spans="1:9">
      <c r="A34" s="255"/>
      <c r="B34" s="256"/>
      <c r="C34" s="256"/>
      <c r="D34" s="256"/>
      <c r="E34" s="256"/>
      <c r="F34" s="256"/>
      <c r="G34" s="256"/>
      <c r="H34" s="256"/>
      <c r="I34" s="257"/>
    </row>
    <row r="35" spans="1:9" ht="15" thickBot="1">
      <c r="A35" s="258"/>
      <c r="B35" s="259"/>
      <c r="C35" s="259"/>
      <c r="D35" s="259"/>
      <c r="E35" s="259"/>
      <c r="F35" s="259"/>
      <c r="G35" s="259"/>
      <c r="H35" s="259"/>
      <c r="I35" s="260"/>
    </row>
  </sheetData>
  <mergeCells count="15">
    <mergeCell ref="B23:I23"/>
    <mergeCell ref="B24:I24"/>
    <mergeCell ref="A28:I35"/>
    <mergeCell ref="B17:I17"/>
    <mergeCell ref="B18:I18"/>
    <mergeCell ref="A20:I20"/>
    <mergeCell ref="A14:I14"/>
    <mergeCell ref="A1:I1"/>
    <mergeCell ref="A2:I2"/>
    <mergeCell ref="A3:I3"/>
    <mergeCell ref="A11:I11"/>
    <mergeCell ref="A5:I5"/>
    <mergeCell ref="B7:I7"/>
    <mergeCell ref="B8:I8"/>
    <mergeCell ref="B9:I9"/>
  </mergeCells>
  <pageMargins left="0.25" right="0.25" top="0.4" bottom="0.47" header="0.3" footer="0.3"/>
  <pageSetup paperSize="9" fitToHeight="0" orientation="portrait" r:id="rId1"/>
  <rowBreaks count="1" manualBreakCount="1">
    <brk id="18"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580181DA273D64CB39A9B88F1084B2D" ma:contentTypeVersion="15" ma:contentTypeDescription="Create a new document." ma:contentTypeScope="" ma:versionID="c9d0f16da0655dfd983e8bc3d70e1ea3">
  <xsd:schema xmlns:xsd="http://www.w3.org/2001/XMLSchema" xmlns:xs="http://www.w3.org/2001/XMLSchema" xmlns:p="http://schemas.microsoft.com/office/2006/metadata/properties" xmlns:ns2="d081426f-b4f6-4515-b163-cd590711b166" xmlns:ns3="04730693-5842-463e-9a5b-37e6b252e2c0" xmlns:ns4="http://schemas.microsoft.com/sharepoint/v4" targetNamespace="http://schemas.microsoft.com/office/2006/metadata/properties" ma:root="true" ma:fieldsID="60bbde21df3d579bae8a0ba9d2bc601c" ns2:_="" ns3:_="" ns4:_="">
    <xsd:import namespace="d081426f-b4f6-4515-b163-cd590711b166"/>
    <xsd:import namespace="04730693-5842-463e-9a5b-37e6b252e2c0"/>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_Flow_SignoffStatus"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81426f-b4f6-4515-b163-cd590711b1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Flow_SignoffStatus" ma:index="20"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730693-5842-463e-9a5b-37e6b252e2c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d081426f-b4f6-4515-b163-cd590711b166" xsi:nil="true"/>
    <IconOverlay xmlns="http://schemas.microsoft.com/sharepoint/v4" xsi:nil="true"/>
  </documentManagement>
</p:properties>
</file>

<file path=customXml/itemProps1.xml><?xml version="1.0" encoding="utf-8"?>
<ds:datastoreItem xmlns:ds="http://schemas.openxmlformats.org/officeDocument/2006/customXml" ds:itemID="{9B9EF0F9-50DD-4385-8243-DC30563A0C63}"/>
</file>

<file path=customXml/itemProps2.xml><?xml version="1.0" encoding="utf-8"?>
<ds:datastoreItem xmlns:ds="http://schemas.openxmlformats.org/officeDocument/2006/customXml" ds:itemID="{5894561D-6D64-4D99-92DE-A47AB172AF1E}"/>
</file>

<file path=customXml/itemProps3.xml><?xml version="1.0" encoding="utf-8"?>
<ds:datastoreItem xmlns:ds="http://schemas.openxmlformats.org/officeDocument/2006/customXml" ds:itemID="{52F83E1A-B429-4DCD-8A49-9FA493B0C42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Harle</dc:creator>
  <cp:keywords/>
  <dc:description/>
  <cp:lastModifiedBy>Clare Palmer</cp:lastModifiedBy>
  <cp:revision/>
  <dcterms:created xsi:type="dcterms:W3CDTF">2018-09-21T06:57:25Z</dcterms:created>
  <dcterms:modified xsi:type="dcterms:W3CDTF">2022-05-16T14:35:59Z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0x010100A580181DA273D64CB39A9B88F1084B2D</vt:lpwstr>
  </property>
</Properties>
</file>